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20" yWindow="500" windowWidth="29040" windowHeight="15840" tabRatio="942" firstSheet="3" activeTab="12"/>
  </bookViews>
  <sheets>
    <sheet name="Page de garde" sheetId="1" r:id="rId1"/>
    <sheet name="Noticeversioninfo" sheetId="2" r:id="rId2"/>
    <sheet name="ERMG1-DCE" sheetId="3" r:id="rId3"/>
    <sheet name="ERMG2-Dnitrates" sheetId="4" r:id="rId4"/>
    <sheet name="ERMG3-oiseaux" sheetId="5" r:id="rId5"/>
    <sheet name="BCAE" sheetId="6" r:id="rId6"/>
    <sheet name="BIEN_Ê_animal" sheetId="7" r:id="rId7"/>
    <sheet name="BE_veaux" sheetId="8" r:id="rId8"/>
    <sheet name="Bien_être_porcs" sheetId="9" r:id="rId9"/>
    <sheet name="santé&amp;prod°animale" sheetId="10" r:id="rId10"/>
    <sheet name="maladies&amp;subst_interdites" sheetId="11" r:id="rId11"/>
    <sheet name="sante&amp;prodveg" sheetId="12" r:id="rId12"/>
    <sheet name="cond°é-sociale" sheetId="13" r:id="rId13"/>
    <sheet name="Bilan anomalies" sheetId="14" r:id="rId14"/>
  </sheets>
  <externalReferences>
    <externalReference r:id="rId17"/>
  </externalReferences>
  <definedNames>
    <definedName name="_xlnm.Print_Area" localSheetId="5">'BCAE'!$A$1:$P$94</definedName>
    <definedName name="_xlnm.Print_Area" localSheetId="6">'BIEN_Ê_animal'!$A$1:$P$75</definedName>
    <definedName name="_xlnm.Print_Area" localSheetId="8">'Bien_être_porcs'!$A$1:$O$105</definedName>
    <definedName name="_xlnm.Print_Area" localSheetId="13">'Bilan anomalies'!$A$1:$J$36</definedName>
    <definedName name="_xlnm.Print_Area" localSheetId="3">'ERMG2-Dnitrates'!$A$50:$P$81</definedName>
    <definedName name="_xlnm.Print_Area" localSheetId="11">'sante&amp;prodveg'!$A$34:$P$61</definedName>
  </definedNames>
  <calcPr fullCalcOnLoad="1"/>
</workbook>
</file>

<file path=xl/comments4.xml><?xml version="1.0" encoding="utf-8"?>
<comments xmlns="http://schemas.openxmlformats.org/spreadsheetml/2006/main">
  <authors>
    <author>gaspardm34r</author>
    <author>Myriam Gaspard</author>
  </authors>
  <commentList>
    <comment ref="O79" authorId="0">
      <text>
        <r>
          <rPr>
            <sz val="10"/>
            <rFont val="Arial"/>
            <family val="0"/>
          </rPr>
          <t xml:space="preserve">ou si tout les 3% sont "cochés"
</t>
        </r>
      </text>
    </comment>
    <comment ref="F23" authorId="1">
      <text>
        <r>
          <rPr>
            <b/>
            <sz val="9"/>
            <rFont val="Tahoma"/>
            <family val="2"/>
          </rPr>
          <t>Myriam Gaspard:</t>
        </r>
        <r>
          <rPr>
            <sz val="9"/>
            <rFont val="Tahoma"/>
            <family val="2"/>
          </rPr>
          <t xml:space="preserve">
même si depuis 2018, nécessité d'encore zoomer cette année.</t>
        </r>
      </text>
    </comment>
  </commentList>
</comments>
</file>

<file path=xl/sharedStrings.xml><?xml version="1.0" encoding="utf-8"?>
<sst xmlns="http://schemas.openxmlformats.org/spreadsheetml/2006/main" count="769" uniqueCount="556">
  <si>
    <t>Absence de code désignant le numéro distinctif du producteur**</t>
  </si>
  <si>
    <t>NB: le taux de réduction pour les aides du premier pilier</t>
  </si>
  <si>
    <t>au titre du domaine "Environnement" est calculée sur l'onglet Nitrates</t>
  </si>
  <si>
    <t>soumettant les œufs à l'action directe du soleil</t>
  </si>
  <si>
    <t>3%</t>
  </si>
  <si>
    <t xml:space="preserve">Bilan en % </t>
  </si>
  <si>
    <t xml:space="preserve"> </t>
  </si>
  <si>
    <t>DOMAINE SANTE PUBLIQUE, SANTE VEGETALE</t>
  </si>
  <si>
    <t>est calculé sur l'onglet Prod1aireanimale</t>
  </si>
  <si>
    <t>est calculé sur l'onglet PAporcs</t>
  </si>
  <si>
    <t xml:space="preserve">Le taux de réduction des aides du premier pilier </t>
  </si>
  <si>
    <t>au titre du Domaine Environnement est de (en %)</t>
  </si>
  <si>
    <t>Nombre d'anomalies (1)</t>
  </si>
  <si>
    <t>(1) pour cette grille</t>
  </si>
  <si>
    <t>Nombre d'anomalies (2)</t>
  </si>
  <si>
    <t>Le taux de réduction des aides soumises à conditionnalité</t>
  </si>
  <si>
    <t>au titre du Domaine BCAE est de (en %)</t>
  </si>
  <si>
    <t>au titre du Domaine "Santé Productions végétales" est de (en %)</t>
  </si>
  <si>
    <t>au titre du Domaine "Santé-Productions animales" est de (en %)</t>
  </si>
  <si>
    <t>au titre du Domaine "Protection Animale" est de (en %)</t>
  </si>
  <si>
    <t>1 ou 2 éléments non conformes</t>
  </si>
  <si>
    <t>plan d'action</t>
  </si>
  <si>
    <t>Bilan en %</t>
  </si>
  <si>
    <t>Plan d'action</t>
  </si>
  <si>
    <t>Non respect des LMR</t>
  </si>
  <si>
    <t>Absence d'étiquetage ou de mentions obligatoires</t>
  </si>
  <si>
    <t>DOMAINE ENVIRONNEMENT</t>
  </si>
  <si>
    <t xml:space="preserve">Le risque en terme de réduction des aides correspond </t>
  </si>
  <si>
    <t>Directive oiseaux et habitat</t>
  </si>
  <si>
    <t>Irrigation</t>
  </si>
  <si>
    <t>AUTODIAGNOSTIC CONDITIONNALITE</t>
  </si>
  <si>
    <t>Date de réalisation de l'autodiagnostic</t>
  </si>
  <si>
    <t>Exploitation :</t>
  </si>
  <si>
    <t>Chambre d'agriculture de :</t>
  </si>
  <si>
    <t>BILAN DES ANOMALIES - Evaluation du risque de réduction des aides PAC  -</t>
  </si>
  <si>
    <t>Au début de chaque rubrique, un encadré vous permet, en fonction des caractéristiques de votre exploitation, de rapidement identifier si les questions vous concernent. Si vous n’êtes pas concerné par les questions compte-tenu des caractéristiques de votre exploitation, vous passez à la rubrique suivante.</t>
  </si>
  <si>
    <t>alors à l'un des bilans en % ci contre.</t>
  </si>
  <si>
    <t>INT</t>
  </si>
  <si>
    <t>Non respect du plafond, pas de mesure mise en œuvre :</t>
  </si>
  <si>
    <t xml:space="preserve">maladies susceptibles d'affecter la sureté des produits d'origine végétale, ayant une incidence sur la santé humaine, les résultats de toute </t>
  </si>
  <si>
    <t>analyse d'échantillons prélevés sur des végétaux ou d'autres échantillons, qui revêtent une importance pour la santé humaine.</t>
  </si>
  <si>
    <t>En alimentation animale, l'utilisation de semences génétiquement modifiées doit également être signalée.</t>
  </si>
  <si>
    <t>(sauf si il y a des anomalies intentionnelles à 20%).</t>
  </si>
  <si>
    <t>1. Etat des batiments d'élevage</t>
  </si>
  <si>
    <t>2. Prévention des blessures</t>
  </si>
  <si>
    <t>les cochettes et les truies sèches gestantes</t>
  </si>
  <si>
    <t>Pas d'anomalie</t>
  </si>
  <si>
    <t>Nombre d'anomalies</t>
  </si>
  <si>
    <t xml:space="preserve">Vous n’êtes pas forcement concerné par l’ensemble des questions de l’auto-diagnostic (si vous n’êtes pas éleveur par exemple). </t>
  </si>
  <si>
    <t>3 éléments ou plus NC</t>
  </si>
  <si>
    <t>Mode d’emploi de l’auto diagnostic - version informatique (tableaux Excel) paramétrée pour le calcul des anomalies</t>
  </si>
  <si>
    <t>DOMAINE PROTECTION ANIMALE</t>
  </si>
  <si>
    <t>1. Registre d'élevage</t>
  </si>
  <si>
    <t xml:space="preserve">Pour chacune des rubriques et si vous êtes concerné, vous identifiez les anomalies en entrant le chiffre "1" dans la case correspondante. </t>
  </si>
  <si>
    <t xml:space="preserve">Cet outil d’auto diagnostic vous permet également d’évaluer le risque au regard d’une réduction des aides. Pour cela, le bilan de la réduction d'aide correspondant à votre situation est indiqué dans chaque domaine, et un bilan global est calculé sur la dernière page intitulée "Bilan anomalies". </t>
  </si>
  <si>
    <t>En règle générale, l'exploitation n'est contrôlée que sur un seul domaine*</t>
  </si>
  <si>
    <t>Une seule anomalie intentionnelle à 20% implique une</t>
  </si>
  <si>
    <t>réduction de 20% des aides.</t>
  </si>
  <si>
    <t>La règle de calcul de taux de réduction des aides est la suivante:</t>
  </si>
  <si>
    <t xml:space="preserve">1) le nombre d'anomalies de chaque catégorie (1%, 3%, 5%, 20%) </t>
  </si>
  <si>
    <t>est calculé dans chaque domaine</t>
  </si>
  <si>
    <t>conditionnalité de base pour tout le domaine</t>
  </si>
  <si>
    <t xml:space="preserve">Exemple: une seule anomalie à 3 % est relevée pour un domaine </t>
  </si>
  <si>
    <t>3) Attention: si toutes les anomalies 3% relevées pour le domaine sont</t>
  </si>
  <si>
    <t>DOMAINE BONNES CONDITIONS AGRICOLES</t>
  </si>
  <si>
    <t xml:space="preserve"> ET ENVIRONNEMENTALES</t>
  </si>
  <si>
    <t xml:space="preserve">par domaine  puis on plafonne le total à 5% </t>
  </si>
  <si>
    <t xml:space="preserve">En cas de contrôle sur plusieurs domaines, on addition les bilans en % </t>
  </si>
  <si>
    <t xml:space="preserve">2) le pourcentage de réduction du domaine contrôlé est égal </t>
  </si>
  <si>
    <t xml:space="preserve">au pourcentage le plus élevé parmi les anomalies retenues au titre de la </t>
  </si>
  <si>
    <t>En cas d'anomalies sur les exigences de base de la conditionnalité,</t>
  </si>
  <si>
    <t>(2) pour le domaine</t>
  </si>
  <si>
    <t xml:space="preserve">(1) le taux de réduction des aides  au titre du domaine Protection Animale </t>
  </si>
  <si>
    <t>DOMAINE ENVIRONNEMENT : Epandage de boues, Eaux souterraines, Directive oiseaux et habitats
Contrôlé par la Direction Départementale des Territoires (et de la Mer) DDT(M).</t>
  </si>
  <si>
    <t>DOMAINE ENVIRONNEMENT - Directive Nitrates
Contrôlé par la Direction Départementale des Territoires (et de la Mer) DDT(M).</t>
  </si>
  <si>
    <t>Une anomalie « répétée » = une anomalie (ex : absence de document de circulation), ou une anomalie du même groupe d’anomalie (ex : document de circulation)</t>
  </si>
  <si>
    <t>groupe d'anomalie potentielle</t>
  </si>
  <si>
    <t>anomalie 1…. X%</t>
  </si>
  <si>
    <t>anomalie 2 … y%</t>
  </si>
  <si>
    <t>rappel dans chaque feuille vous avez :</t>
  </si>
  <si>
    <t>DOMAINE BONNES CONDITIONS AGRICOLES ET ENVIRONNEMENTALES - BCAE - Contrôlé par l'ASP</t>
  </si>
  <si>
    <t>Bandes tampons le long des cours d'eau</t>
  </si>
  <si>
    <t>des cours d'eau BCAE traversant l'exploitation</t>
  </si>
  <si>
    <t>BCAE traversant l'exploitation.</t>
  </si>
  <si>
    <t>AMM = Autorisation de Mise sur le Marché</t>
  </si>
  <si>
    <t>Utilisation des produits phytosanitaires *</t>
  </si>
  <si>
    <t>Local phytosanitaire</t>
  </si>
  <si>
    <t>Limites maximales de résidus</t>
  </si>
  <si>
    <t>DOMAINE SANTE PUBLIQUE, SANTE ANIMALE ET VEGETALE : Utilisation des produits phytopharmaceutiques et législation alimentaire 
 Contrôlé par le Service Régional de l'Alimentation (SRAL)</t>
  </si>
  <si>
    <t xml:space="preserve">(1) le taux de réduction des aides  au titre du domaine Santé-Productions animales" </t>
  </si>
  <si>
    <t>DOMAINE SANTE PUBLIQUE, SANTE ANIMALE ET VEGETALE - Santé animale - Contrôlé par la Direction Départementale de Protection des Personnes (DDPP)</t>
  </si>
  <si>
    <t>Utilisation de substances interdites, hormones *</t>
  </si>
  <si>
    <t>DOMAINE SANTE PUBLIQUE, SANTE ANIMALE ET VEGETALE - Législation alimentaire en production primaire animale   1/2
Contrôlé par la Direction Départementale de Protection des Personnes (DDPP)</t>
  </si>
  <si>
    <r>
      <t xml:space="preserve">  - </t>
    </r>
    <r>
      <rPr>
        <b/>
        <sz val="10"/>
        <rFont val="Arial"/>
        <family val="2"/>
      </rPr>
      <t>Absence</t>
    </r>
    <r>
      <rPr>
        <sz val="10"/>
        <rFont val="Arial"/>
        <family val="2"/>
      </rPr>
      <t xml:space="preserve"> d'un local ou d'un équipement </t>
    </r>
    <r>
      <rPr>
        <b/>
        <sz val="10"/>
        <rFont val="Arial"/>
        <family val="2"/>
      </rPr>
      <t>spécifique</t>
    </r>
    <r>
      <rPr>
        <sz val="10"/>
        <rFont val="Arial"/>
        <family val="2"/>
      </rPr>
      <t xml:space="preserve"> pour l'entreposage</t>
    </r>
  </si>
  <si>
    <t>des aliments.</t>
  </si>
  <si>
    <r>
      <t xml:space="preserve">  - </t>
    </r>
    <r>
      <rPr>
        <b/>
        <sz val="10"/>
        <rFont val="Arial"/>
        <family val="2"/>
      </rPr>
      <t>Absence</t>
    </r>
    <r>
      <rPr>
        <sz val="10"/>
        <rFont val="Arial"/>
        <family val="2"/>
      </rPr>
      <t xml:space="preserve"> d'attestation de contrôle de la </t>
    </r>
    <r>
      <rPr>
        <b/>
        <sz val="10"/>
        <rFont val="Arial"/>
        <family val="2"/>
      </rPr>
      <t>machine à traire</t>
    </r>
    <r>
      <rPr>
        <sz val="10"/>
        <rFont val="Arial"/>
        <family val="2"/>
      </rPr>
      <t xml:space="preserve"> sur les 18 </t>
    </r>
  </si>
  <si>
    <t>derniers mois (Norme NF ISO 6690).</t>
  </si>
  <si>
    <r>
      <t xml:space="preserve"> les locaux de stockage du lait et du colostrum </t>
    </r>
    <r>
      <rPr>
        <b/>
        <sz val="10"/>
        <rFont val="Arial"/>
        <family val="2"/>
      </rPr>
      <t>et absence</t>
    </r>
    <r>
      <rPr>
        <sz val="10"/>
        <rFont val="Arial"/>
        <family val="2"/>
      </rPr>
      <t xml:space="preserve"> de travaux</t>
    </r>
  </si>
  <si>
    <t>programmés de la séparation (mise aux normes)</t>
  </si>
  <si>
    <t>contre les nuisibles (pour éviter contamination)</t>
  </si>
  <si>
    <r>
      <t xml:space="preserve">  - </t>
    </r>
    <r>
      <rPr>
        <b/>
        <sz val="10"/>
        <rFont val="Arial"/>
        <family val="2"/>
      </rPr>
      <t>Locaux</t>
    </r>
    <r>
      <rPr>
        <sz val="10"/>
        <rFont val="Arial"/>
        <family val="2"/>
      </rPr>
      <t xml:space="preserve"> destinés à l'entreposage du lait et du colostrum </t>
    </r>
    <r>
      <rPr>
        <b/>
        <sz val="10"/>
        <rFont val="Arial"/>
        <family val="2"/>
      </rPr>
      <t>non protégés</t>
    </r>
  </si>
  <si>
    <r>
      <t xml:space="preserve">  - </t>
    </r>
    <r>
      <rPr>
        <b/>
        <sz val="10"/>
        <rFont val="Arial"/>
        <family val="2"/>
      </rPr>
      <t>Non-respect de la séparation</t>
    </r>
    <r>
      <rPr>
        <sz val="10"/>
        <rFont val="Arial"/>
        <family val="2"/>
      </rPr>
      <t xml:space="preserve"> entre les locaux de stabulation et</t>
    </r>
  </si>
  <si>
    <r>
      <t xml:space="preserve">  - </t>
    </r>
    <r>
      <rPr>
        <b/>
        <sz val="10"/>
        <rFont val="Arial"/>
        <family val="2"/>
      </rPr>
      <t>Insalubrité</t>
    </r>
    <r>
      <rPr>
        <sz val="10"/>
        <rFont val="Arial"/>
        <family val="2"/>
      </rPr>
      <t xml:space="preserve"> des œufs (œufs moisis, condensation sur la coquille)</t>
    </r>
  </si>
  <si>
    <r>
      <t xml:space="preserve">  - </t>
    </r>
    <r>
      <rPr>
        <b/>
        <sz val="10"/>
        <rFont val="Arial"/>
        <family val="2"/>
      </rPr>
      <t>Conditions</t>
    </r>
    <r>
      <rPr>
        <sz val="10"/>
        <rFont val="Arial"/>
        <family val="2"/>
      </rPr>
      <t xml:space="preserve"> de stockage non conformes*</t>
    </r>
  </si>
  <si>
    <r>
      <t xml:space="preserve">  - </t>
    </r>
    <r>
      <rPr>
        <b/>
        <sz val="10"/>
        <rFont val="Arial"/>
        <family val="2"/>
      </rPr>
      <t>Œufs</t>
    </r>
    <r>
      <rPr>
        <sz val="10"/>
        <rFont val="Arial"/>
        <family val="2"/>
      </rPr>
      <t xml:space="preserve"> destinés à </t>
    </r>
    <r>
      <rPr>
        <b/>
        <sz val="10"/>
        <rFont val="Arial"/>
        <family val="2"/>
      </rPr>
      <t>l'industrie</t>
    </r>
    <r>
      <rPr>
        <sz val="10"/>
        <rFont val="Arial"/>
        <family val="2"/>
      </rPr>
      <t xml:space="preserve"> alimentaire et à un centre d'emballage :</t>
    </r>
  </si>
  <si>
    <r>
      <t xml:space="preserve">  - </t>
    </r>
    <r>
      <rPr>
        <b/>
        <sz val="10"/>
        <rFont val="Arial"/>
        <family val="2"/>
      </rPr>
      <t>Œufs emballés sur l'exploitation</t>
    </r>
    <r>
      <rPr>
        <sz val="10"/>
        <rFont val="Arial"/>
        <family val="2"/>
      </rPr>
      <t xml:space="preserve"> :</t>
    </r>
  </si>
  <si>
    <r>
      <t xml:space="preserve">  - </t>
    </r>
    <r>
      <rPr>
        <b/>
        <sz val="10"/>
        <rFont val="Arial"/>
        <family val="2"/>
      </rPr>
      <t>Œufs</t>
    </r>
    <r>
      <rPr>
        <sz val="10"/>
        <rFont val="Arial"/>
        <family val="2"/>
      </rPr>
      <t xml:space="preserve"> vendus sur les </t>
    </r>
    <r>
      <rPr>
        <b/>
        <sz val="10"/>
        <rFont val="Arial"/>
        <family val="2"/>
      </rPr>
      <t>marchés</t>
    </r>
    <r>
      <rPr>
        <sz val="10"/>
        <rFont val="Arial"/>
        <family val="2"/>
      </rPr>
      <t xml:space="preserve"> </t>
    </r>
    <r>
      <rPr>
        <b/>
        <sz val="10"/>
        <rFont val="Arial"/>
        <family val="2"/>
      </rPr>
      <t>directement</t>
    </r>
    <r>
      <rPr>
        <sz val="10"/>
        <rFont val="Arial"/>
        <family val="2"/>
      </rPr>
      <t xml:space="preserve"> du producteur au consommateur :</t>
    </r>
  </si>
  <si>
    <t>** ou code inexact ou producteur non enregistré.</t>
  </si>
  <si>
    <r>
      <t xml:space="preserve">  - Défaut de circulation, renouvellement et de qualité de l'air </t>
    </r>
    <r>
      <rPr>
        <i/>
        <sz val="9"/>
        <rFont val="Arial Narrow"/>
        <family val="2"/>
      </rPr>
      <t>(poussières…)</t>
    </r>
  </si>
  <si>
    <t xml:space="preserve">  - Conditions d'ambiance non adaptées : température, taux d'humidité</t>
  </si>
  <si>
    <t>(pas plusieurs animaux haletants)</t>
  </si>
  <si>
    <t xml:space="preserve">  - Intensité d'éclairement insuffisante, non respect cycle diurne/nocturne</t>
  </si>
  <si>
    <t xml:space="preserve">- Si ventilation artificielle, mauvais fonctionnement du système </t>
  </si>
  <si>
    <t>(odeur d'ammoniac irritante)</t>
  </si>
  <si>
    <t xml:space="preserve">  - Présence de matériaux tranchants ou obstacles sur les lieux de vie et de</t>
  </si>
  <si>
    <t xml:space="preserve">  - Présence d'entraves causant des souffrances ou dommages inutiles</t>
  </si>
  <si>
    <t>Domaine Protection Animale - Veaux                                                                                                                                                                                                                       Contrôlé par la Direction Départementale de Protection des Personnes (DDPP)</t>
  </si>
  <si>
    <t xml:space="preserve">  - Alimentation non satisfaisante : quantité, qualité, fréquence</t>
  </si>
  <si>
    <t xml:space="preserve">  - Abreuvement non adapté : quantité, qualité, fréquence</t>
  </si>
  <si>
    <t>Nombre d'anomalies (domaine)</t>
  </si>
  <si>
    <t xml:space="preserve">  - Superficie insuffisante des cases collectives*</t>
  </si>
  <si>
    <t xml:space="preserve">  - Cases individuelles ne répondant pas aux critères*</t>
  </si>
  <si>
    <t xml:space="preserve">  - Sols et aires de couchage non correctement drainés, sales</t>
  </si>
  <si>
    <t xml:space="preserve">  - Présence de veaux attachés en dehors des repas lactés</t>
  </si>
  <si>
    <t xml:space="preserve">  - Présence de veaux muselés</t>
  </si>
  <si>
    <r>
      <rPr>
        <b/>
        <sz val="10"/>
        <rFont val="Arial"/>
        <family val="2"/>
      </rPr>
      <t xml:space="preserve">et </t>
    </r>
    <r>
      <rPr>
        <sz val="10"/>
        <rFont val="Arial"/>
        <family val="2"/>
      </rPr>
      <t xml:space="preserve">de circulation des animaux </t>
    </r>
    <r>
      <rPr>
        <i/>
        <sz val="10"/>
        <rFont val="Arial"/>
        <family val="2"/>
      </rPr>
      <t>(conformité immédiate)</t>
    </r>
  </si>
  <si>
    <t xml:space="preserve">  - Alimentation non satisfaisante : quantité, qualité (fer), fréquence</t>
  </si>
  <si>
    <t xml:space="preserve">  - Ration ne contenant pas d'aliment fibreux en quantité suffisante</t>
  </si>
  <si>
    <t xml:space="preserve">  - Colostrum non donné aux veaux dans les 6 heures après naissance</t>
  </si>
  <si>
    <t>1bis. Hébergement</t>
  </si>
  <si>
    <t xml:space="preserve">  - Densité de logement non respectée</t>
  </si>
  <si>
    <r>
      <t xml:space="preserve">          </t>
    </r>
    <r>
      <rPr>
        <i/>
        <sz val="9"/>
        <rFont val="Wingdings"/>
        <family val="0"/>
      </rPr>
      <t>q</t>
    </r>
    <r>
      <rPr>
        <i/>
        <sz val="9"/>
        <rFont val="Arial"/>
        <family val="2"/>
      </rPr>
      <t xml:space="preserve">  pour les porcs sevrés et porcs de production</t>
    </r>
  </si>
  <si>
    <t xml:space="preserve">  - Taille insuffisante pour le logement des verrats </t>
  </si>
  <si>
    <t xml:space="preserve">  - Sols glissants, instables</t>
  </si>
  <si>
    <t xml:space="preserve">  - Non respect des dimensions des ouvertures et des pleins pour les </t>
  </si>
  <si>
    <t xml:space="preserve">  - Non respect des critères du revêtement plein continu pour les </t>
  </si>
  <si>
    <r>
      <t xml:space="preserve">  - Cochettes et truies non regroupées </t>
    </r>
    <r>
      <rPr>
        <sz val="10"/>
        <rFont val="Arial Narrow"/>
        <family val="2"/>
      </rPr>
      <t xml:space="preserve">entre 4 semaines après la saillie </t>
    </r>
  </si>
  <si>
    <t xml:space="preserve">  - Non respect des critères pour les cases de maternité</t>
  </si>
  <si>
    <t xml:space="preserve">  - Porcs non hébergés en groupe dans la semaine suivant le sevrage</t>
  </si>
  <si>
    <t xml:space="preserve">  - Truies et/ou cochettes attachées</t>
  </si>
  <si>
    <t xml:space="preserve">  - Pas d'aliments riches en fibres et à haute valeur énergétique pour</t>
  </si>
  <si>
    <t>DOMAINE SANTE ANIMALE et productions animales</t>
  </si>
  <si>
    <t>de réduction pour le domaine est de 3%)</t>
  </si>
  <si>
    <r>
      <t xml:space="preserve">Une anomalie « répétée » = une anomalie </t>
    </r>
    <r>
      <rPr>
        <b/>
        <i/>
        <sz val="10"/>
        <color indexed="12"/>
        <rFont val="Arial Narrow"/>
        <family val="2"/>
      </rPr>
      <t>(ex : absence de document de circulation)</t>
    </r>
    <r>
      <rPr>
        <b/>
        <sz val="10"/>
        <color indexed="12"/>
        <rFont val="Arial Narrow"/>
        <family val="2"/>
      </rPr>
      <t xml:space="preserve">, ou une anomalie du même groupe d’anomalie </t>
    </r>
    <r>
      <rPr>
        <b/>
        <i/>
        <sz val="10"/>
        <color indexed="12"/>
        <rFont val="Arial Narrow"/>
        <family val="2"/>
      </rPr>
      <t>(ex : document de circulation).</t>
    </r>
  </si>
  <si>
    <t>Registre phytosanitaire**</t>
  </si>
  <si>
    <t>Cet autodiagnostic a pour but de vous permettre d’identifier les exigences de la conditionnalité qui vous concernent et de voir si votre exploitation est conforme à ces exigences. Il ne peut en aucun cas garantir la conformité de l’exploitation en cas de contrôle.</t>
  </si>
  <si>
    <t>Aucune conservation des données du registre reprise par la fiche "sanitaire" (volailles en bandes)</t>
  </si>
  <si>
    <t xml:space="preserve"> (2) Conditions d'ambiance non adaptées : température, taux d'humidité</t>
  </si>
  <si>
    <r>
      <t xml:space="preserve"> (1) Défaut de circulation, renouvellement et de qualité de l'air </t>
    </r>
    <r>
      <rPr>
        <i/>
        <sz val="9"/>
        <rFont val="Arial Narrow"/>
        <family val="2"/>
      </rPr>
      <t>(poussières…)</t>
    </r>
  </si>
  <si>
    <t xml:space="preserve"> (1) Présence de matériaux tranchants ou obstacles sur les lieux de vie </t>
  </si>
  <si>
    <t xml:space="preserve">  (2) Présence d'entraves causant des souffrances ou dommages inutiles</t>
  </si>
  <si>
    <t>et des habitats d'espèces dans les sites NATURA 200</t>
  </si>
  <si>
    <t>c</t>
  </si>
  <si>
    <t>5%</t>
  </si>
  <si>
    <r>
      <rPr>
        <sz val="9"/>
        <rFont val="Arial"/>
        <family val="2"/>
      </rPr>
      <t xml:space="preserve">système d'alarme non opérationnel </t>
    </r>
    <r>
      <rPr>
        <i/>
        <sz val="9"/>
        <rFont val="Arial"/>
        <family val="2"/>
      </rPr>
      <t>(odeur d'ammoniac irritante)</t>
    </r>
  </si>
  <si>
    <t>(4) Si ventilation artificielle, mauvais fonctionnement du système,</t>
  </si>
  <si>
    <r>
      <t>circulation des animaux</t>
    </r>
    <r>
      <rPr>
        <b/>
        <i/>
        <sz val="10"/>
        <color indexed="12"/>
        <rFont val="Arial"/>
        <family val="2"/>
      </rPr>
      <t xml:space="preserve"> (à retirer de suite)</t>
    </r>
  </si>
  <si>
    <r>
      <t xml:space="preserve">  - Présence d'entraves causant des souffrances ou dommages inutiles </t>
    </r>
  </si>
  <si>
    <t>Domaine Protection Animale - Porcs (bâtiments)                                                                                                                                                                                                Contrôlé par la Direction Départementale de Protection des Personnes (DDPP)</t>
  </si>
  <si>
    <t>Domaine Protection Animale - Porcs (bâtiments)                                                                                                                                                                                                                                 Contrôlé par la Direction Départementale de Protection des Personnes (DDPP)</t>
  </si>
  <si>
    <t>Domaine Protection Animale - Porcs (bâtiment)                                                                                                                                                                                                                               Contrôlé par la Direction Départementale de Protection des Personnes (DDPP)</t>
  </si>
  <si>
    <r>
      <t xml:space="preserve">circulation des animaux </t>
    </r>
    <r>
      <rPr>
        <b/>
        <i/>
        <sz val="9"/>
        <color indexed="12"/>
        <rFont val="Arial"/>
        <family val="2"/>
      </rPr>
      <t>(remise en état immédiate)</t>
    </r>
  </si>
  <si>
    <t>Nombre d'anomalies (porcs en bâtiment)</t>
  </si>
  <si>
    <r>
      <t xml:space="preserve">          </t>
    </r>
    <r>
      <rPr>
        <sz val="9"/>
        <rFont val="Wingdings"/>
        <family val="0"/>
      </rPr>
      <t>q</t>
    </r>
    <r>
      <rPr>
        <i/>
        <sz val="9"/>
        <rFont val="Arial"/>
        <family val="2"/>
      </rPr>
      <t xml:space="preserve"> traitement médicamenteux  </t>
    </r>
  </si>
  <si>
    <r>
      <t xml:space="preserve">          </t>
    </r>
    <r>
      <rPr>
        <b/>
        <i/>
        <sz val="9"/>
        <rFont val="Arial"/>
        <family val="2"/>
      </rPr>
      <t xml:space="preserve">ou </t>
    </r>
    <r>
      <rPr>
        <i/>
        <sz val="9"/>
        <rFont val="Arial"/>
        <family val="2"/>
      </rPr>
      <t xml:space="preserve">distributions de certains aliments pour animaux ayant un temps </t>
    </r>
  </si>
  <si>
    <r>
      <t xml:space="preserve">  - </t>
    </r>
    <r>
      <rPr>
        <b/>
        <sz val="10"/>
        <rFont val="Arial"/>
        <family val="2"/>
      </rPr>
      <t>Absence</t>
    </r>
    <r>
      <rPr>
        <sz val="10"/>
        <rFont val="Arial"/>
        <family val="2"/>
      </rPr>
      <t xml:space="preserve"> de stockage séparé des aliments médicamenteux/non médicamenteux</t>
    </r>
  </si>
  <si>
    <r>
      <t xml:space="preserve">  - </t>
    </r>
    <r>
      <rPr>
        <b/>
        <sz val="10"/>
        <rFont val="Arial"/>
        <family val="2"/>
      </rPr>
      <t>Non utilisation d'équipements</t>
    </r>
    <r>
      <rPr>
        <sz val="10"/>
        <rFont val="Arial"/>
        <family val="2"/>
      </rPr>
      <t xml:space="preserve"> bien </t>
    </r>
    <r>
      <rPr>
        <b/>
        <sz val="10"/>
        <rFont val="Arial"/>
        <family val="2"/>
      </rPr>
      <t>entretenus</t>
    </r>
    <r>
      <rPr>
        <sz val="10"/>
        <rFont val="Arial"/>
        <family val="2"/>
      </rPr>
      <t xml:space="preserve"> destinés à entrer en </t>
    </r>
  </si>
  <si>
    <t>contact avec le lait (ustensiles, récipients, citernes….), faciles à nettoyer/désinfecter</t>
  </si>
  <si>
    <r>
      <t xml:space="preserve">les œufs ne sont pas marqués individuellement du code distinctif du producteur </t>
    </r>
    <r>
      <rPr>
        <b/>
        <i/>
        <sz val="9"/>
        <rFont val="Arial"/>
        <family val="2"/>
      </rPr>
      <t>ou</t>
    </r>
    <r>
      <rPr>
        <i/>
        <sz val="9"/>
        <rFont val="Arial"/>
        <family val="2"/>
      </rPr>
      <t xml:space="preserve"> code pas règlementaire </t>
    </r>
    <r>
      <rPr>
        <b/>
        <i/>
        <u val="single"/>
        <sz val="9"/>
        <rFont val="Arial"/>
        <family val="2"/>
      </rPr>
      <t>ou</t>
    </r>
    <r>
      <rPr>
        <i/>
        <sz val="9"/>
        <rFont val="Arial"/>
        <family val="2"/>
      </rPr>
      <t xml:space="preserve"> producteur non enregistré</t>
    </r>
  </si>
  <si>
    <r>
      <t xml:space="preserve">** </t>
    </r>
    <r>
      <rPr>
        <b/>
        <i/>
        <sz val="9"/>
        <rFont val="Arial"/>
        <family val="2"/>
      </rPr>
      <t>le registre végétal doit contenir</t>
    </r>
    <r>
      <rPr>
        <i/>
        <sz val="9"/>
        <rFont val="Arial"/>
        <family val="2"/>
      </rPr>
      <t xml:space="preserve"> : l'enregistrement de l'utilisation de produits phytosanitaires, toute apparition d'organismes nuisibles ou de </t>
    </r>
  </si>
  <si>
    <t xml:space="preserve">  - exigible depuis moins d'un an</t>
  </si>
  <si>
    <t xml:space="preserve"> - exigible depuis au moins un an et moins de 3 ans</t>
  </si>
  <si>
    <t xml:space="preserve"> - exigible depuis au moins 3 ans</t>
  </si>
  <si>
    <t xml:space="preserve"> - pour au moins 3 produits</t>
  </si>
  <si>
    <t xml:space="preserve"> - pour 3 à 5 produits</t>
  </si>
  <si>
    <t>Respect des textes règlementaires fixant les prescriptions d'emploi</t>
  </si>
  <si>
    <t>Non respect des délais de réentrée dans les serres ou parcelles traitées</t>
  </si>
  <si>
    <t>Non utilisation des moyens appropriés pour éviter la dérive des produits hors zone traitée</t>
  </si>
  <si>
    <t>Non respect des règles relatives aux mélanges extemporanés</t>
  </si>
  <si>
    <t>J'utilise des produits phytosanitaires</t>
  </si>
  <si>
    <t xml:space="preserve">Si une « anomalie » est répétée plus d’1 fois sur 3 années </t>
  </si>
  <si>
    <t>consécutives alors x % pénalité * 3 * nombre répétitions</t>
  </si>
  <si>
    <t>Protection des eaux souterraines</t>
  </si>
  <si>
    <t>d'une substance interdite</t>
  </si>
  <si>
    <t>Limitation de l'érosion</t>
  </si>
  <si>
    <t>(listés dans l'annexe 1 de la directive 2007/147/CE ou correspondant à une espèce migratice)</t>
  </si>
  <si>
    <t>(en dehors des dérogations prévues dans les programmes régionaux)</t>
  </si>
  <si>
    <t>Domaine Protection &amp; Bien-Etre Animal Tous animaux sauf veaux et porcs (en bâtiment)                                                                                                                                               Contrôlé par la Direction Départementale de Protection des Personnes (DDPP)</t>
  </si>
  <si>
    <t xml:space="preserve">(l'éclairement doit permettre de voir les animaux). </t>
  </si>
  <si>
    <t>Domaine Protection &amp; Bien-Etre Animal - Tous animaux sauf veaux et porcs (en bâtiment)                                                                                                                                                        Contrôlé par la Direction Départementale de Protection des Personnes (DDPP)</t>
  </si>
  <si>
    <r>
      <t xml:space="preserve">accessibles ou présentant des </t>
    </r>
    <r>
      <rPr>
        <u val="single"/>
        <sz val="10"/>
        <rFont val="Arial"/>
        <family val="2"/>
      </rPr>
      <t>souilllures</t>
    </r>
    <r>
      <rPr>
        <sz val="10"/>
        <rFont val="Arial"/>
        <family val="2"/>
      </rPr>
      <t xml:space="preserve"> </t>
    </r>
  </si>
  <si>
    <t>dispositifs ou une éventuelle souillure</t>
  </si>
  <si>
    <t xml:space="preserve">si problème de fonctionnement des </t>
  </si>
  <si>
    <r>
      <t xml:space="preserve">(1) </t>
    </r>
    <r>
      <rPr>
        <b/>
        <sz val="10"/>
        <rFont val="Arial"/>
        <family val="2"/>
      </rPr>
      <t>Dispositifs</t>
    </r>
    <r>
      <rPr>
        <sz val="10"/>
        <rFont val="Arial"/>
        <family val="2"/>
      </rPr>
      <t xml:space="preserve"> d'alimentation et d'abreuvement non fonctionnels, peu</t>
    </r>
  </si>
  <si>
    <t xml:space="preserve">  - Mauvais fonctionnement du dispositif d'éclairage artificiel</t>
  </si>
  <si>
    <t>(lorsqu'il est requis)</t>
  </si>
  <si>
    <t xml:space="preserve">  - Mutilations**, pratiques non permises par la réglementation</t>
  </si>
  <si>
    <t>la perte d'une partie sensible du corps ou la modification de la structure osseuse."</t>
  </si>
  <si>
    <r>
      <t>accessibles ou présentant des</t>
    </r>
    <r>
      <rPr>
        <u val="single"/>
        <sz val="10"/>
        <rFont val="Arial"/>
        <family val="2"/>
      </rPr>
      <t xml:space="preserve"> souilllures </t>
    </r>
  </si>
  <si>
    <r>
      <t xml:space="preserve">accessibles ou présentant des </t>
    </r>
    <r>
      <rPr>
        <u val="single"/>
        <sz val="10"/>
        <rFont val="Arial"/>
        <family val="2"/>
      </rPr>
      <t>souilllures</t>
    </r>
    <r>
      <rPr>
        <u val="single"/>
        <sz val="10"/>
        <color indexed="12"/>
        <rFont val="Arial"/>
        <family val="2"/>
      </rPr>
      <t xml:space="preserve"> </t>
    </r>
  </si>
  <si>
    <t>Maintien des particularités topographiques</t>
  </si>
  <si>
    <t>* le déplacement, remplacement ou la destruction d'une haie dans le cadre dérogatoire règlementaire ne sont pas considérés comme</t>
  </si>
  <si>
    <t>Destruction ou détéroriation d'habitats d'oiseaux sauvages protégés</t>
  </si>
  <si>
    <r>
      <t xml:space="preserve"> - Non respect des distances d'épandage des </t>
    </r>
    <r>
      <rPr>
        <b/>
        <sz val="10"/>
        <rFont val="Arial"/>
        <family val="2"/>
      </rPr>
      <t>fertilisants azotés</t>
    </r>
    <r>
      <rPr>
        <sz val="10"/>
        <rFont val="Arial"/>
        <family val="2"/>
      </rPr>
      <t xml:space="preserve"> par rapport aux points d'eau (surface ou souterraine)</t>
    </r>
  </si>
  <si>
    <t xml:space="preserve">  pour au moins une catégorie</t>
  </si>
  <si>
    <t xml:space="preserve">** linéaire= linéaire total de l'exploitation. </t>
  </si>
  <si>
    <r>
      <t xml:space="preserve">des cas de non-respect. NB : déplacement </t>
    </r>
    <r>
      <rPr>
        <sz val="10"/>
        <rFont val="ZapfChancery"/>
        <family val="1"/>
      </rPr>
      <t>≤</t>
    </r>
    <r>
      <rPr>
        <sz val="10"/>
        <rFont val="Arial"/>
        <family val="2"/>
      </rPr>
      <t xml:space="preserve"> 5 ml/an ou 2% du linéaire/an. Ne pas oublier les déclarations préalables</t>
    </r>
  </si>
  <si>
    <r>
      <t xml:space="preserve">Si réalisé sous </t>
    </r>
    <r>
      <rPr>
        <b/>
        <i/>
        <sz val="8"/>
        <rFont val="Arial"/>
        <family val="2"/>
      </rPr>
      <t>7 jours ok</t>
    </r>
  </si>
  <si>
    <t xml:space="preserve">  - Non respect de l'obligation de maintien d'une haie* </t>
  </si>
  <si>
    <t xml:space="preserve"> couverture partielle </t>
  </si>
  <si>
    <t xml:space="preserve"> - Non-respect de l'obligation préalable pour effectuer un déplacement</t>
  </si>
  <si>
    <t>un remplacement ou une destruction de haie</t>
  </si>
  <si>
    <t xml:space="preserve">  - Non respect de l'obligation de maintien d'un élément surfacique****</t>
  </si>
  <si>
    <t>**** surfacique = mare ou bosquet</t>
  </si>
  <si>
    <t>*** le critère le plus favorable à l'exploitant (pourcentage ou valeur absolue) s'applique</t>
  </si>
  <si>
    <t xml:space="preserve"> - Non respect de l'interdiction de tailles des haies et des arbres entre</t>
  </si>
  <si>
    <t xml:space="preserve"> - Non-respect des prescriptionsrelatives aux épandages sur un sol en forte pente</t>
  </si>
  <si>
    <r>
      <rPr>
        <sz val="10"/>
        <rFont val="Calibri"/>
        <family val="2"/>
      </rPr>
      <t>≥</t>
    </r>
    <r>
      <rPr>
        <sz val="10"/>
        <rFont val="Arial"/>
        <family val="2"/>
      </rPr>
      <t>3 éléments non conformes</t>
    </r>
  </si>
  <si>
    <t xml:space="preserve">  - Défaut de circulation, renouvellement et de qualité de l'air (poussières)</t>
  </si>
  <si>
    <t xml:space="preserve">  - Conditions d'ambiance non adaptées : température, taux d'humidité,</t>
  </si>
  <si>
    <t>mauvais fonctionnement système d'enregistrement (si présent)</t>
  </si>
  <si>
    <t xml:space="preserve">  - Si ventilation artificielle, mauvais fonctionnement du système (yc alarme)</t>
  </si>
  <si>
    <t>* Ne s'applique pas aux veaux maintenus auprès de leur mère en vue de leur allaitement</t>
  </si>
  <si>
    <t>** mutilation = "une procédure pratiquée à des fins autres que thérapeutiques ou diagnostiques et entraînant l'endommagement ou</t>
  </si>
  <si>
    <t>(pas plusieurs animaux haletants), fonctionnement du système d'enregistrement défectueux</t>
  </si>
  <si>
    <t>*** Conditions de réalisation de la caudectomie, la castration et la réduction des coins &amp; défenses, pose des anneaux nasaux respectant la règlementation</t>
  </si>
  <si>
    <t>la réduction des paiements s'applique sur la totalité des aides.</t>
  </si>
  <si>
    <r>
      <t>*</t>
    </r>
    <r>
      <rPr>
        <b/>
        <sz val="9"/>
        <color indexed="8"/>
        <rFont val="Arial"/>
        <family val="2"/>
      </rPr>
      <t xml:space="preserve"> les substances concernées</t>
    </r>
    <r>
      <rPr>
        <sz val="9"/>
        <color indexed="8"/>
        <rFont val="Arial"/>
        <family val="2"/>
      </rPr>
      <t xml:space="preserve"> sont : les Thyréostatiques, Stilbènes (dérivés, sels et esthers),</t>
    </r>
  </si>
  <si>
    <r>
      <t xml:space="preserve">Utilisation </t>
    </r>
    <r>
      <rPr>
        <b/>
        <u val="single"/>
        <sz val="10"/>
        <color indexed="8"/>
        <rFont val="Arial"/>
        <family val="2"/>
      </rPr>
      <t>de</t>
    </r>
    <r>
      <rPr>
        <b/>
        <sz val="10"/>
        <color indexed="8"/>
        <rFont val="Arial"/>
        <family val="2"/>
      </rPr>
      <t xml:space="preserve"> produit sans AMM (valide) pour l'usage</t>
    </r>
  </si>
  <si>
    <t>Non respect des autres exigences prévues par l'AMM sur l'étiquette</t>
  </si>
  <si>
    <t>Absence de déflecteur (ou déflecteur non-étanche) à la sortie de tuyère du semoir en cas d'utilisation de semences traitées insecticides</t>
  </si>
  <si>
    <t>Non respect des règles de dilution et d'épandage des effluents y compris le rinçage du pulvé. (rotation et distance aux points d'eau)</t>
  </si>
  <si>
    <r>
      <t xml:space="preserve">Non respect des règles de protection des abeilles </t>
    </r>
    <r>
      <rPr>
        <u val="single"/>
        <sz val="8.5"/>
        <rFont val="Arial"/>
        <family val="2"/>
      </rPr>
      <t xml:space="preserve">en période de floraison </t>
    </r>
    <r>
      <rPr>
        <sz val="8.5"/>
        <rFont val="Arial"/>
        <family val="2"/>
      </rPr>
      <t xml:space="preserve">d'une espèce mellifère : </t>
    </r>
    <r>
      <rPr>
        <u val="single"/>
        <sz val="8.5"/>
        <rFont val="Arial"/>
        <family val="2"/>
      </rPr>
      <t xml:space="preserve">insecticides ou acaricides interdits </t>
    </r>
    <r>
      <rPr>
        <sz val="8.5"/>
        <rFont val="Arial"/>
        <family val="2"/>
      </rPr>
      <t xml:space="preserve">même si mention abeilles </t>
    </r>
    <r>
      <rPr>
        <u val="single"/>
        <sz val="8.5"/>
        <rFont val="Arial"/>
        <family val="2"/>
      </rPr>
      <t>pendant présence des pollinisateurs.</t>
    </r>
  </si>
  <si>
    <t>Formation des agriculteurs</t>
  </si>
  <si>
    <t>Si vous n'êtes pas concernés par une rubrique (cf.onglet) passez au suivant.</t>
  </si>
  <si>
    <t>Non respect des règles de remplissage/vidange des effluents et rinçage du pulvé. avec mise en place des moyens de protection du réseau d'eau (ex: clapet anti-retour, potence) &amp; des risques de débordement de cuve (ex : compteur volumétrique, cuve de préstockage, surveillance humaine)</t>
  </si>
  <si>
    <t>Non respect d'au moins une disposition d'au moins un texte Règlementaire encadrant les phytos</t>
  </si>
  <si>
    <t>Absence d'un certificat "certiphyto" valide ou d'une attestation valide</t>
  </si>
  <si>
    <t>Sur les sites Nature 2000 :</t>
  </si>
  <si>
    <t>Non respect des mesures de protection des habitats naturels</t>
  </si>
  <si>
    <t xml:space="preserve"> - Absence de PPF ou CE</t>
  </si>
  <si>
    <t xml:space="preserve"> (3) Défaut de fonctionnement du dispositif d'éclairage artificiel </t>
  </si>
  <si>
    <t xml:space="preserve">si requis (l'éclairement doit permettre de voir les animaux). </t>
  </si>
  <si>
    <t>(4) Cumul des 2 non-conformités :</t>
  </si>
  <si>
    <t>Présence d'animaux malades ou blessés laissés sans soins</t>
  </si>
  <si>
    <t>ET Non-respect de l'obligation d'isolement des animaux dont l'état de santé le nécessite</t>
  </si>
  <si>
    <r>
      <t xml:space="preserve">(1) Présence d'animaux malades ou blessés avec laissés sans </t>
    </r>
    <r>
      <rPr>
        <b/>
        <sz val="10"/>
        <color indexed="8"/>
        <rFont val="Arial"/>
        <family val="2"/>
      </rPr>
      <t xml:space="preserve">soins </t>
    </r>
  </si>
  <si>
    <t>(1) mise en conformité possible sous 4 jours</t>
  </si>
  <si>
    <t>* mise en conformité possible sous 1 mois</t>
  </si>
  <si>
    <t>** Valable pour tous les bâtiments à partir de 2013</t>
  </si>
  <si>
    <t>femelles hébergées en groupe**</t>
  </si>
  <si>
    <t>porcs élevés en groupe sur caillebotis en béton**</t>
  </si>
  <si>
    <t xml:space="preserve">  - Porcelets sevrés avant 28 jours***</t>
  </si>
  <si>
    <t>*** ou 21 jours s'ils sont transférés dans des locaux séparés des truies</t>
  </si>
  <si>
    <r>
      <t xml:space="preserve">  - Dispositifs</t>
    </r>
    <r>
      <rPr>
        <vertAlign val="superscript"/>
        <sz val="10"/>
        <rFont val="Arial"/>
        <family val="2"/>
      </rPr>
      <t>(1)</t>
    </r>
    <r>
      <rPr>
        <sz val="10"/>
        <rFont val="Arial"/>
        <family val="2"/>
      </rPr>
      <t xml:space="preserve"> d'alimentation et d'abreuvement non fonctionnels, peu</t>
    </r>
  </si>
  <si>
    <r>
      <rPr>
        <i/>
        <vertAlign val="superscript"/>
        <sz val="9"/>
        <rFont val="Arial"/>
        <family val="2"/>
      </rPr>
      <t>(1)</t>
    </r>
    <r>
      <rPr>
        <i/>
        <sz val="9"/>
        <rFont val="Arial"/>
        <family val="2"/>
      </rPr>
      <t xml:space="preserve"> mise en conformité possible sous 4 jours</t>
    </r>
  </si>
  <si>
    <r>
      <t xml:space="preserve">  - </t>
    </r>
    <r>
      <rPr>
        <b/>
        <sz val="10"/>
        <rFont val="Arial"/>
        <family val="2"/>
      </rPr>
      <t xml:space="preserve">Non respect </t>
    </r>
    <r>
      <rPr>
        <sz val="10"/>
        <rFont val="Arial"/>
        <family val="2"/>
      </rPr>
      <t>des indications portées sur l'ordonnance pour les traitements médicamenteux</t>
    </r>
  </si>
  <si>
    <r>
      <t xml:space="preserve">      ¤ </t>
    </r>
    <r>
      <rPr>
        <i/>
        <sz val="9"/>
        <rFont val="Arial"/>
        <family val="2"/>
      </rPr>
      <t>sur 1 point de l'ordonnace</t>
    </r>
  </si>
  <si>
    <r>
      <t xml:space="preserve">      ¤ </t>
    </r>
    <r>
      <rPr>
        <i/>
        <sz val="9"/>
        <rFont val="Arial"/>
        <family val="2"/>
      </rPr>
      <t>sur plusieurs points de l'ordonnance</t>
    </r>
  </si>
  <si>
    <t xml:space="preserve">       ¤ sur plusieurs ordonnances</t>
  </si>
  <si>
    <t>** ne nécessitant pas une conservation au froid</t>
  </si>
  <si>
    <t xml:space="preserve"> - Non-respect de la température de conservation du lait sur l'exploitation lorsque la règlementation l'exige</t>
  </si>
  <si>
    <t>4. Fiche d'information sur la chaîne alimentaire</t>
  </si>
  <si>
    <t xml:space="preserve">*présence d'odeurs étrangères dans le local de stockage, local en mauvais état d'entretien, local </t>
  </si>
  <si>
    <t>Résultats d'analyse du plan de surveillance  non conformes</t>
  </si>
  <si>
    <r>
      <t xml:space="preserve">les substances </t>
    </r>
    <r>
      <rPr>
        <sz val="9"/>
        <rFont val="Calibri"/>
        <family val="2"/>
      </rPr>
      <t>ß-</t>
    </r>
    <r>
      <rPr>
        <sz val="9"/>
        <rFont val="Arial"/>
        <family val="2"/>
      </rPr>
      <t>agonistes, substances à effet œstrogène, androgène ou progestagène</t>
    </r>
  </si>
  <si>
    <t xml:space="preserve"> - utilisation d'1 produit sans AAM en l'absence de préconisation écrite erronée</t>
  </si>
  <si>
    <t xml:space="preserve"> - Utilisation d'au moins 2 produits sans AMM</t>
  </si>
  <si>
    <t xml:space="preserve"> - pour 1 ou 2 produits</t>
  </si>
  <si>
    <r>
      <t xml:space="preserve"> - pour </t>
    </r>
    <r>
      <rPr>
        <b/>
        <sz val="9"/>
        <color indexed="8"/>
        <rFont val="Arial"/>
        <family val="2"/>
      </rPr>
      <t>au moins</t>
    </r>
    <r>
      <rPr>
        <sz val="9"/>
        <color indexed="8"/>
        <rFont val="Arial"/>
        <family val="2"/>
      </rPr>
      <t xml:space="preserve"> 6 produits </t>
    </r>
  </si>
  <si>
    <t xml:space="preserve"> - Absence de local ou d'armoire aménagée et réservé aux phytos</t>
  </si>
  <si>
    <t xml:space="preserve"> - Local ou armoire non conforme aux prescriptions en vigueur (aération et fermeture à clé)</t>
  </si>
  <si>
    <r>
      <t xml:space="preserve"> - Stockage de produits phyto, </t>
    </r>
    <r>
      <rPr>
        <b/>
        <sz val="10"/>
        <rFont val="Arial Narrow"/>
        <family val="2"/>
      </rPr>
      <t>utilisables ou pas</t>
    </r>
    <r>
      <rPr>
        <sz val="10"/>
        <rFont val="Arial Narrow"/>
        <family val="2"/>
      </rPr>
      <t>, en dehors du local/armoire dédié/e</t>
    </r>
  </si>
  <si>
    <t>INT 20%</t>
  </si>
  <si>
    <r>
      <t xml:space="preserve"> - </t>
    </r>
    <r>
      <rPr>
        <b/>
        <sz val="10"/>
        <rFont val="Arial"/>
        <family val="2"/>
      </rPr>
      <t>Absence</t>
    </r>
    <r>
      <rPr>
        <sz val="10"/>
        <rFont val="Arial"/>
        <family val="2"/>
      </rPr>
      <t xml:space="preserve"> totale de bande tampon sur une </t>
    </r>
    <r>
      <rPr>
        <b/>
        <sz val="10"/>
        <rFont val="Arial"/>
        <family val="2"/>
      </rPr>
      <t xml:space="preserve">portion </t>
    </r>
    <r>
      <rPr>
        <sz val="10"/>
        <rFont val="Arial"/>
        <family val="2"/>
      </rPr>
      <t>de cours d'eau</t>
    </r>
  </si>
  <si>
    <r>
      <t xml:space="preserve"> - </t>
    </r>
    <r>
      <rPr>
        <b/>
        <sz val="10"/>
        <rFont val="Arial"/>
        <family val="2"/>
      </rPr>
      <t>Pratiques d'entretien interdites</t>
    </r>
    <r>
      <rPr>
        <sz val="10"/>
        <rFont val="Arial"/>
        <family val="2"/>
      </rPr>
      <t xml:space="preserve"> sur la bande tampon le long du ou </t>
    </r>
  </si>
  <si>
    <r>
      <t xml:space="preserve"> - Largeur insuffisante</t>
    </r>
    <r>
      <rPr>
        <sz val="10"/>
        <rFont val="Arial"/>
        <family val="2"/>
      </rPr>
      <t xml:space="preserve"> le long d'une partie du ou des cours d'eau</t>
    </r>
  </si>
  <si>
    <r>
      <t xml:space="preserve"> - </t>
    </r>
    <r>
      <rPr>
        <b/>
        <sz val="10"/>
        <rFont val="Arial"/>
        <family val="2"/>
      </rPr>
      <t>Non-détention</t>
    </r>
    <r>
      <rPr>
        <sz val="10"/>
        <rFont val="Arial"/>
        <family val="2"/>
      </rPr>
      <t xml:space="preserve"> du récépissé de déclaration ou d'autorisation</t>
    </r>
  </si>
  <si>
    <r>
      <t xml:space="preserve"> - </t>
    </r>
    <r>
      <rPr>
        <b/>
        <sz val="10"/>
        <rFont val="Arial"/>
        <family val="2"/>
      </rPr>
      <t>Absence</t>
    </r>
    <r>
      <rPr>
        <sz val="10"/>
        <rFont val="Arial"/>
        <family val="2"/>
      </rPr>
      <t xml:space="preserve"> de moyens de mesures des volumes prélevés</t>
    </r>
  </si>
  <si>
    <t xml:space="preserve"> - Existence d'un rejet dans les sols (imputable à l'agriculteur) </t>
  </si>
  <si>
    <t xml:space="preserve">(1) Labour réalisé entre le 01/12 et 15/02 </t>
  </si>
  <si>
    <t>Pas d'anomalies</t>
  </si>
  <si>
    <r>
      <t>¤</t>
    </r>
    <r>
      <rPr>
        <b/>
        <sz val="10"/>
        <rFont val="Arial"/>
        <family val="2"/>
      </rPr>
      <t xml:space="preserve"> Fuite visible et absence de preuve d'engagement</t>
    </r>
    <r>
      <rPr>
        <sz val="10"/>
        <rFont val="Arial"/>
        <family val="2"/>
      </rPr>
      <t xml:space="preserve"> dans un </t>
    </r>
  </si>
  <si>
    <t>¤ Capacités de stockage insuffisante ET absence de preuve</t>
  </si>
  <si>
    <t>d'engagement dans 1 projet d'accroissement des capacités de stockage</t>
  </si>
  <si>
    <t>* le plan prévisionnel de fumure  (données prévues) et le cahier d'enregistrement (données réalisées) comprennent : l'identification surface, de l'ilôt et sa surface, la culture (date implantation prairies), le rendement. Puis, pour chaque apport organique : la péridode ou date, superficie concernée, l'effluent (nature, teneur en N), la quantité d'N apporté. Pour l'azote minéral, date, surface, Unités apportées.</t>
  </si>
  <si>
    <t>Présence d'une couverture végétale le long de certains cours d'eau (BCAE) et plans d'eau &gt;10 ha, ET respect du type de couvert ET des conditions d'entretien</t>
  </si>
  <si>
    <t>pas d'anomalie</t>
  </si>
  <si>
    <r>
      <rPr>
        <b/>
        <u val="single"/>
        <sz val="10"/>
        <rFont val="Arial"/>
        <family val="2"/>
      </rPr>
      <t xml:space="preserve">Pratique d'entretien interdite </t>
    </r>
    <r>
      <rPr>
        <sz val="10"/>
        <rFont val="Arial"/>
        <family val="2"/>
      </rPr>
      <t>sur la bande enherbée ou boisée</t>
    </r>
    <r>
      <rPr>
        <b/>
        <sz val="10"/>
        <rFont val="Arial"/>
        <family val="2"/>
      </rPr>
      <t xml:space="preserve"> le long de certains cours d'eau ou des plans d'eau &gt;10 ha </t>
    </r>
    <r>
      <rPr>
        <sz val="10"/>
        <rFont val="Arial"/>
        <family val="2"/>
      </rPr>
      <t>situés sur des ilots culturaux en zone vulnérable</t>
    </r>
  </si>
  <si>
    <r>
      <t xml:space="preserve">Bande enherbée ou boisée de largeur insuffisante </t>
    </r>
    <r>
      <rPr>
        <b/>
        <sz val="10"/>
        <rFont val="Arial"/>
        <family val="2"/>
      </rPr>
      <t>le long de certains cours d'eau ou des plans d'eau &gt;10 ha situés sur des ilots culturaux en zone vulnérable</t>
    </r>
  </si>
  <si>
    <r>
      <rPr>
        <b/>
        <sz val="10"/>
        <color indexed="10"/>
        <rFont val="Arial"/>
        <family val="2"/>
      </rPr>
      <t>*</t>
    </r>
    <r>
      <rPr>
        <b/>
        <sz val="10"/>
        <color indexed="8"/>
        <rFont val="Arial"/>
        <family val="2"/>
      </rPr>
      <t>Ce point concerne tous les lieux de stockage d'effluents y compris ceux qui se trouvent dans les bâtiments et annexes (en tenant compte des cas de dérogation reconnus dans le cadre ICPE ou RSD)</t>
    </r>
  </si>
  <si>
    <t xml:space="preserve"> (5) sols/aire de couchage : conception et drainage</t>
  </si>
  <si>
    <t xml:space="preserve"> (3) Mutilations, pratiques non permises par la réglementation*</t>
  </si>
  <si>
    <t>* au Sens UE, mutilation = procédure pratiquée à des fins autres que thérapeutiques ou diagnostiques et entrainant l'endommagement ou la perte d'une partie sensible du corps ou la modification de la structure osseuse</t>
  </si>
  <si>
    <t>3. Alimentation / Abreuvement</t>
  </si>
  <si>
    <t>4. Santé des animaux</t>
  </si>
  <si>
    <t>5. Protections spécifiques (pour les animaux placés à l'extérieur)</t>
  </si>
  <si>
    <t>Protection contre les intempéries non-conforme</t>
  </si>
  <si>
    <t>3. Alimentation, abreuvement</t>
  </si>
  <si>
    <r>
      <t xml:space="preserve">  - Pas de matériaux de recherche et de manipulation</t>
    </r>
    <r>
      <rPr>
        <sz val="10"/>
        <color indexed="8"/>
        <rFont val="Arial"/>
        <family val="2"/>
      </rPr>
      <t xml:space="preserve"> </t>
    </r>
    <r>
      <rPr>
        <b/>
        <sz val="10"/>
        <color indexed="8"/>
        <rFont val="Arial"/>
        <family val="2"/>
      </rPr>
      <t>(hors truies et cochettes en stalles individuelles)</t>
    </r>
  </si>
  <si>
    <t>du couvert ou non respect des couverts autorisés</t>
  </si>
  <si>
    <t>Abscence totale de bandes enherbées ou boisée (ilôts culturaux en Zone vulnérable)</t>
  </si>
  <si>
    <t>Déclaration annuelle de flux d'azote</t>
  </si>
  <si>
    <t>Abscence de remise de déclaration à l'admministration</t>
  </si>
  <si>
    <t>prévues par les programmes d'actions régionaux)</t>
  </si>
  <si>
    <r>
      <t xml:space="preserve"> - </t>
    </r>
    <r>
      <rPr>
        <u val="single"/>
        <sz val="11"/>
        <rFont val="Arial Narrow"/>
        <family val="2"/>
      </rPr>
      <t>Non-respect de l'interdiction de t</t>
    </r>
    <r>
      <rPr>
        <sz val="11"/>
        <rFont val="Arial Narrow"/>
        <family val="2"/>
      </rPr>
      <t>ravail des sols gorgés d'eau ou inondés</t>
    </r>
  </si>
  <si>
    <r>
      <rPr>
        <b/>
        <sz val="11"/>
        <rFont val="Arial Narrow"/>
        <family val="2"/>
      </rPr>
      <t xml:space="preserve">ET </t>
    </r>
    <r>
      <rPr>
        <sz val="11"/>
        <rFont val="Arial Narrow"/>
        <family val="2"/>
      </rPr>
      <t>(2) labour non effectué dans une orientation perpendiculaire à la pente</t>
    </r>
  </si>
  <si>
    <r>
      <rPr>
        <b/>
        <sz val="11"/>
        <rFont val="Arial Narrow"/>
        <family val="2"/>
      </rPr>
      <t>ET</t>
    </r>
    <r>
      <rPr>
        <sz val="11"/>
        <rFont val="Arial Narrow"/>
        <family val="2"/>
      </rPr>
      <t xml:space="preserve"> (3) absence de bande végétalisée de 5 m de large minimum  en bas de parcelle</t>
    </r>
  </si>
  <si>
    <r>
      <t xml:space="preserve">(2) </t>
    </r>
    <r>
      <rPr>
        <b/>
        <sz val="10"/>
        <color indexed="8"/>
        <rFont val="Arial"/>
        <family val="2"/>
      </rPr>
      <t>Soins</t>
    </r>
    <r>
      <rPr>
        <sz val="10"/>
        <color indexed="8"/>
        <rFont val="Arial"/>
        <family val="2"/>
      </rPr>
      <t xml:space="preserve"> </t>
    </r>
    <r>
      <rPr>
        <b/>
        <sz val="10"/>
        <color indexed="8"/>
        <rFont val="Arial"/>
        <family val="2"/>
      </rPr>
      <t xml:space="preserve">inappropriés </t>
    </r>
    <r>
      <rPr>
        <sz val="10"/>
        <color indexed="8"/>
        <rFont val="Arial"/>
        <family val="2"/>
      </rPr>
      <t xml:space="preserve">aux animaux malades ou blessés </t>
    </r>
    <r>
      <rPr>
        <sz val="10"/>
        <color indexed="30"/>
        <rFont val="Arial"/>
        <family val="2"/>
      </rPr>
      <t>*</t>
    </r>
  </si>
  <si>
    <t>* notamment non-recours au véto quand requis</t>
  </si>
  <si>
    <r>
      <t xml:space="preserve">Protection contre les prédateurs </t>
    </r>
    <r>
      <rPr>
        <b/>
        <sz val="10"/>
        <rFont val="Arial"/>
        <family val="2"/>
      </rPr>
      <t xml:space="preserve">terrestres pour les volailles </t>
    </r>
  </si>
  <si>
    <r>
      <t xml:space="preserve">et les porcs (partie naissage) </t>
    </r>
    <r>
      <rPr>
        <sz val="10"/>
        <rFont val="Arial Narrow"/>
        <family val="2"/>
      </rPr>
      <t>(</t>
    </r>
    <r>
      <rPr>
        <i/>
        <sz val="10"/>
        <rFont val="Arial Narrow"/>
        <family val="2"/>
      </rPr>
      <t>présence enclos grillagé ou équivalent)</t>
    </r>
  </si>
  <si>
    <r>
      <t xml:space="preserve">(2) </t>
    </r>
    <r>
      <rPr>
        <b/>
        <sz val="10"/>
        <color indexed="8"/>
        <rFont val="Arial"/>
        <family val="2"/>
      </rPr>
      <t>Soins</t>
    </r>
    <r>
      <rPr>
        <sz val="10"/>
        <color indexed="8"/>
        <rFont val="Arial"/>
        <family val="2"/>
      </rPr>
      <t xml:space="preserve"> </t>
    </r>
    <r>
      <rPr>
        <b/>
        <sz val="10"/>
        <color indexed="8"/>
        <rFont val="Arial"/>
        <family val="2"/>
      </rPr>
      <t>inappropriés</t>
    </r>
    <r>
      <rPr>
        <b/>
        <sz val="10"/>
        <color indexed="30"/>
        <rFont val="Arial"/>
        <family val="2"/>
      </rPr>
      <t>*</t>
    </r>
    <r>
      <rPr>
        <b/>
        <sz val="10"/>
        <color indexed="8"/>
        <rFont val="Arial"/>
        <family val="2"/>
      </rPr>
      <t xml:space="preserve"> </t>
    </r>
    <r>
      <rPr>
        <sz val="10"/>
        <color indexed="8"/>
        <rFont val="Arial"/>
        <family val="2"/>
      </rPr>
      <t>aux animaux malades ou blessés</t>
    </r>
  </si>
  <si>
    <t>(3) Pas de respect de l'obligation d'isolement** des animaux dont l'état de santé le nécessite</t>
  </si>
  <si>
    <r>
      <t xml:space="preserve">** système d'isolement : lieu dédié ou organisation dans l'élevage permettant une séparation effective de l'animal malade du reste du cheptel </t>
    </r>
    <r>
      <rPr>
        <b/>
        <i/>
        <sz val="9"/>
        <rFont val="Arial"/>
        <family val="2"/>
      </rPr>
      <t>avec litière</t>
    </r>
  </si>
  <si>
    <t xml:space="preserve">  - Dispositifs*** d'alimentation et d'abreuvement non fonctionnels, peu</t>
  </si>
  <si>
    <t>*** mise en conformité possible sous 4 jours</t>
  </si>
  <si>
    <r>
      <t xml:space="preserve">          </t>
    </r>
    <r>
      <rPr>
        <i/>
        <sz val="9"/>
        <rFont val="Wingdings"/>
        <family val="0"/>
      </rPr>
      <t>q</t>
    </r>
    <r>
      <rPr>
        <i/>
        <sz val="9"/>
        <rFont val="Arial"/>
        <family val="2"/>
      </rPr>
      <t xml:space="preserve"> pour les cochettes après saillie et truies hébergées en groupe**</t>
    </r>
  </si>
  <si>
    <r>
      <t xml:space="preserve">et 1 semaine avant la date prévue de mise bas </t>
    </r>
    <r>
      <rPr>
        <i/>
        <sz val="9"/>
        <rFont val="Arial Narrow"/>
        <family val="2"/>
      </rPr>
      <t>(</t>
    </r>
    <r>
      <rPr>
        <b/>
        <i/>
        <sz val="9"/>
        <rFont val="Arial Narrow"/>
        <family val="2"/>
      </rPr>
      <t>exploitation de plus de 10 truies)</t>
    </r>
  </si>
  <si>
    <t>** Valable pour tous les bâtiments à partir de 2013 : les animaux doivent pouvoir se retourner (lieu ou organisation permettant l'isolement)</t>
  </si>
  <si>
    <t xml:space="preserve">  - Abreuvement**** non adapté : quantité, qualité, fréquence</t>
  </si>
  <si>
    <t>**** Les porcs de plus de 2 semaines doivent avoir accès à l'abreuvement en permanence</t>
  </si>
  <si>
    <t xml:space="preserve">  - Mutilations, pratiques non permises par la réglementation***</t>
  </si>
  <si>
    <t xml:space="preserve">  - Absence totale d'au moins un enregistrement : </t>
  </si>
  <si>
    <t>2. Utilisation des médicaments ou aliments*</t>
  </si>
  <si>
    <t>3. Stockage des médicaments et des aliments</t>
  </si>
  <si>
    <r>
      <t xml:space="preserve">  - </t>
    </r>
    <r>
      <rPr>
        <b/>
        <sz val="10"/>
        <rFont val="Arial Narrow"/>
        <family val="2"/>
      </rPr>
      <t>Absence</t>
    </r>
    <r>
      <rPr>
        <sz val="10"/>
        <rFont val="Arial Narrow"/>
        <family val="2"/>
      </rPr>
      <t xml:space="preserve"> d'un équipement adapté à la </t>
    </r>
    <r>
      <rPr>
        <b/>
        <sz val="10"/>
        <rFont val="Arial Narrow"/>
        <family val="2"/>
      </rPr>
      <t xml:space="preserve">conservation au froid </t>
    </r>
    <r>
      <rPr>
        <sz val="10"/>
        <rFont val="Arial Narrow"/>
        <family val="2"/>
      </rPr>
      <t>des médicaments</t>
    </r>
  </si>
  <si>
    <t>6. Bonnes pratiques d'hygiène</t>
  </si>
  <si>
    <t>5. Mesures de prophylaxie et de police sanitaire si zoonose alimentaire réglementée</t>
  </si>
  <si>
    <r>
      <t xml:space="preserve">Non-réalisation, </t>
    </r>
    <r>
      <rPr>
        <b/>
        <sz val="10"/>
        <rFont val="Arial Narrow"/>
        <family val="2"/>
      </rPr>
      <t xml:space="preserve">malgré une notification écrite de la DDPP, </t>
    </r>
    <r>
      <rPr>
        <sz val="10"/>
        <rFont val="Arial Narrow"/>
        <family val="2"/>
      </rPr>
      <t>des tests de dépistage</t>
    </r>
  </si>
  <si>
    <r>
      <t xml:space="preserve">permettant l'obtention et/ou le maintien d'une qualification sanitaire pour la </t>
    </r>
    <r>
      <rPr>
        <b/>
        <sz val="10"/>
        <rFont val="Arial Narrow"/>
        <family val="2"/>
      </rPr>
      <t>brucellose et la tuberculose chez les bovins; la brucellose chez les petits ruminants</t>
    </r>
  </si>
  <si>
    <t>Non-respect des mesures de police sanitaires prescrites par Arrêté préfectoral de mise sous surveillance, OU PAR ARRETE portant déclaration d'infection d'une maladie transmissible à l'homme réputée contagieuse</t>
  </si>
  <si>
    <t xml:space="preserve"> - Absence de repérage distinctif des animaux soumis à traitements médicamenteux  dont le lait doit être écarté</t>
  </si>
  <si>
    <t>7. Respect des règles d'identification et de marquage des œufs</t>
  </si>
  <si>
    <t>Registre incomplet *** (traçabilité)</t>
  </si>
  <si>
    <t xml:space="preserve">Nota : les cellules en fond jaune indiquent une nouveauté de l'année (formulation ou autre). </t>
  </si>
  <si>
    <r>
      <t>De même, les</t>
    </r>
    <r>
      <rPr>
        <b/>
        <sz val="10"/>
        <color indexed="10"/>
        <rFont val="Arial"/>
        <family val="2"/>
      </rPr>
      <t xml:space="preserve"> fautes intentionnelles INT sont en rouge.</t>
    </r>
  </si>
  <si>
    <r>
      <t xml:space="preserve">    ¤ &gt; 3% </t>
    </r>
    <r>
      <rPr>
        <b/>
        <sz val="10"/>
        <rFont val="Arial Narrow"/>
        <family val="2"/>
      </rPr>
      <t xml:space="preserve">ET ≤ </t>
    </r>
    <r>
      <rPr>
        <sz val="10"/>
        <rFont val="Arial Narrow"/>
        <family val="2"/>
      </rPr>
      <t>10% de la surface (</t>
    </r>
    <r>
      <rPr>
        <b/>
        <sz val="10"/>
        <rFont val="Arial Narrow"/>
        <family val="2"/>
      </rPr>
      <t>ou &gt; 1 are et ≤ 5 ares)</t>
    </r>
  </si>
  <si>
    <r>
      <rPr>
        <b/>
        <sz val="10"/>
        <rFont val="Arial"/>
        <family val="2"/>
      </rPr>
      <t xml:space="preserve">JA : </t>
    </r>
    <r>
      <rPr>
        <sz val="10"/>
        <rFont val="Arial"/>
        <family val="2"/>
      </rPr>
      <t xml:space="preserve">dates d'épandages absentes </t>
    </r>
    <r>
      <rPr>
        <b/>
        <sz val="10"/>
        <rFont val="Arial"/>
        <family val="2"/>
      </rPr>
      <t>OU</t>
    </r>
    <r>
      <rPr>
        <sz val="10"/>
        <rFont val="Arial"/>
        <family val="2"/>
      </rPr>
      <t xml:space="preserve"> dates d'épandage non conformes aux périodes d'interdictions  ET pas de preuve d'engagement dans un projet d'accroissement des capacités de stockage.</t>
    </r>
  </si>
  <si>
    <t xml:space="preserve">  ¤ pour &lt; 10% des ilôts culturaux et &lt; 5 ilôts culturaux en zone vulnérable</t>
  </si>
  <si>
    <t xml:space="preserve">  ¤ pour ≥ 10% des ilôts culturaux ou ≥ 5 ilôts culturaux en zone vulnérable</t>
  </si>
  <si>
    <t xml:space="preserve">  ¤ pour 100% des ilôts culturaux en zone vulnérable (concernant au moins 5 ilôts culturaux en zone vulnérable)</t>
  </si>
  <si>
    <t>¤ pour &lt; 10% des ilôts culturaux et &lt; 5 ilôts culturaux en zone vulnérable</t>
  </si>
  <si>
    <t>¤ pour ≥ 10% des ilôts culturaux ou ≥ 5 ilôts culturaux en zone vulnérable</t>
  </si>
  <si>
    <t>¤ pour 100% des ilôts culturaux en zone vulnérable (concernant au moins 5 ilôts culturaux en zone vulnérable)</t>
  </si>
  <si>
    <r>
      <t xml:space="preserve"> - Si le PPF est incomplet ou</t>
    </r>
    <r>
      <rPr>
        <b/>
        <u val="single"/>
        <sz val="10"/>
        <rFont val="Arial"/>
        <family val="2"/>
      </rPr>
      <t xml:space="preserve"> inexact</t>
    </r>
    <r>
      <rPr>
        <b/>
        <sz val="10"/>
        <color indexed="10"/>
        <rFont val="Arial"/>
        <family val="2"/>
      </rPr>
      <t>*</t>
    </r>
    <r>
      <rPr>
        <b/>
        <sz val="10"/>
        <rFont val="Arial"/>
        <family val="2"/>
      </rPr>
      <t xml:space="preserve">, </t>
    </r>
  </si>
  <si>
    <r>
      <t xml:space="preserve"> - Apport d'azote réalisé </t>
    </r>
    <r>
      <rPr>
        <u val="single"/>
        <sz val="10"/>
        <rFont val="Arial"/>
        <family val="2"/>
      </rPr>
      <t>supérieur</t>
    </r>
    <r>
      <rPr>
        <b/>
        <u val="single"/>
        <sz val="10"/>
        <color indexed="10"/>
        <rFont val="Arial"/>
        <family val="2"/>
      </rPr>
      <t>**</t>
    </r>
    <r>
      <rPr>
        <sz val="10"/>
        <rFont val="Arial"/>
        <family val="2"/>
      </rPr>
      <t xml:space="preserve"> à la dose prévisionnelle inscrite dans le PPF pour :</t>
    </r>
  </si>
  <si>
    <r>
      <t xml:space="preserve">** L'apport d'azote peut être supérieur à la dose prévisionnelle si justifié </t>
    </r>
    <r>
      <rPr>
        <sz val="10"/>
        <rFont val="Arial Narrow"/>
        <family val="2"/>
      </rPr>
      <t>(outil de pilotage de la ferti ou de raisonnement dynamique, quantité exportée par la culture supérieure au prévisionnel (rendement supérieur au prévisionnel) ou accident cultural postérieur au calcul de la dose (description détaillée dans le CE des évènements survenus tels nature et dates)</t>
    </r>
  </si>
  <si>
    <r>
      <t xml:space="preserve">     plafond dépassé de plus de 75 kg </t>
    </r>
    <r>
      <rPr>
        <b/>
        <sz val="10"/>
        <color indexed="10"/>
        <rFont val="Arial Narrow"/>
        <family val="2"/>
      </rPr>
      <t>(d'effluents épandus/ha SAU)</t>
    </r>
  </si>
  <si>
    <t xml:space="preserve"> - Epandage sur sol détrempé, inondé, gelé ou enneigé</t>
  </si>
  <si>
    <r>
      <t xml:space="preserve">  - Absence totale d'ordonnance relative à tout médicament ou tout traitement </t>
    </r>
    <r>
      <rPr>
        <b/>
        <u val="single"/>
        <sz val="10"/>
        <color indexed="10"/>
        <rFont val="Arial"/>
        <family val="2"/>
      </rPr>
      <t>contenant une substance antibiotique ET absence de preuve d'acquisition de ces médicaments ou traitements par un opérateur autorisé à les vendre.</t>
    </r>
  </si>
  <si>
    <r>
      <t xml:space="preserve">  - </t>
    </r>
    <r>
      <rPr>
        <b/>
        <sz val="10"/>
        <rFont val="Arial"/>
        <family val="2"/>
      </rPr>
      <t>Absence partielle</t>
    </r>
    <r>
      <rPr>
        <sz val="10"/>
        <rFont val="Arial"/>
        <family val="2"/>
      </rPr>
      <t xml:space="preserve"> d'ordonnance</t>
    </r>
    <r>
      <rPr>
        <u val="single"/>
        <sz val="10"/>
        <rFont val="Arial"/>
        <family val="2"/>
      </rPr>
      <t xml:space="preserve"> </t>
    </r>
    <r>
      <rPr>
        <i/>
        <u val="single"/>
        <sz val="9"/>
        <rFont val="Arial"/>
        <family val="2"/>
      </rPr>
      <t>(</t>
    </r>
    <r>
      <rPr>
        <b/>
        <i/>
        <u val="single"/>
        <sz val="9"/>
        <rFont val="Arial"/>
        <family val="2"/>
      </rPr>
      <t>à tout médicament ou traitement)</t>
    </r>
  </si>
  <si>
    <r>
      <t xml:space="preserve">  - </t>
    </r>
    <r>
      <rPr>
        <b/>
        <sz val="10"/>
        <rFont val="Arial"/>
        <family val="2"/>
      </rPr>
      <t>Absence totale</t>
    </r>
    <r>
      <rPr>
        <sz val="10"/>
        <rFont val="Arial"/>
        <family val="2"/>
      </rPr>
      <t xml:space="preserve"> d'ordonnance</t>
    </r>
    <r>
      <rPr>
        <b/>
        <u val="single"/>
        <sz val="10"/>
        <rFont val="Arial Narrow"/>
        <family val="2"/>
      </rPr>
      <t xml:space="preserve"> (</t>
    </r>
    <r>
      <rPr>
        <b/>
        <i/>
        <u val="single"/>
        <sz val="10"/>
        <rFont val="Arial Narrow"/>
        <family val="2"/>
      </rPr>
      <t>à tout médicament ou traitement)</t>
    </r>
  </si>
  <si>
    <t xml:space="preserve">       ¤ à plusieurs reprises </t>
  </si>
  <si>
    <r>
      <t xml:space="preserve">      ¤ </t>
    </r>
    <r>
      <rPr>
        <i/>
        <sz val="9"/>
        <rFont val="Arial"/>
        <family val="2"/>
      </rPr>
      <t>à une seule reprise</t>
    </r>
  </si>
  <si>
    <r>
      <rPr>
        <b/>
        <i/>
        <sz val="9"/>
        <rFont val="Arial"/>
        <family val="2"/>
      </rPr>
      <t xml:space="preserve"> - </t>
    </r>
    <r>
      <rPr>
        <b/>
        <sz val="10"/>
        <rFont val="Arial"/>
        <family val="2"/>
      </rPr>
      <t>Non respect</t>
    </r>
    <r>
      <rPr>
        <sz val="10"/>
        <rFont val="Arial"/>
        <family val="2"/>
      </rPr>
      <t xml:space="preserve"> du temps de </t>
    </r>
    <r>
      <rPr>
        <b/>
        <sz val="10"/>
        <rFont val="Arial"/>
        <family val="2"/>
      </rPr>
      <t>retrait</t>
    </r>
    <r>
      <rPr>
        <sz val="10"/>
        <rFont val="Arial"/>
        <family val="2"/>
      </rPr>
      <t xml:space="preserve"> défini par l'étiquette de cert. </t>
    </r>
    <r>
      <rPr>
        <sz val="10"/>
        <color indexed="30"/>
        <rFont val="Arial"/>
        <family val="2"/>
      </rPr>
      <t>aliments*,</t>
    </r>
    <r>
      <rPr>
        <strike/>
        <sz val="10"/>
        <rFont val="Arial"/>
        <family val="2"/>
      </rPr>
      <t xml:space="preserve"> </t>
    </r>
  </si>
  <si>
    <r>
      <t xml:space="preserve">  - </t>
    </r>
    <r>
      <rPr>
        <b/>
        <sz val="10"/>
        <rFont val="Arial"/>
        <family val="2"/>
      </rPr>
      <t>Absence</t>
    </r>
    <r>
      <rPr>
        <sz val="10"/>
        <rFont val="Arial"/>
        <family val="2"/>
      </rPr>
      <t xml:space="preserve"> d'un équipement adapté au stockage des médicaments**</t>
    </r>
  </si>
  <si>
    <r>
      <t xml:space="preserve">  - Abattage clandestin avéré </t>
    </r>
    <r>
      <rPr>
        <b/>
        <sz val="10"/>
        <color indexed="10"/>
        <rFont val="Arial Narrow"/>
        <family val="2"/>
      </rPr>
      <t>(</t>
    </r>
    <r>
      <rPr>
        <b/>
        <sz val="10"/>
        <color indexed="10"/>
        <rFont val="Arial Narrow"/>
        <family val="2"/>
      </rPr>
      <t>hors familial pour les porcins/ovins/caprins ; animal accidenté ou dangereux)</t>
    </r>
  </si>
  <si>
    <t>* le pourcentage de réduction s'applique pour au moins un produit qui ne respecte pas les exigences</t>
  </si>
  <si>
    <t>Les taux de réductions énoncés ne prennent pas en compte la répétition d'anomalie pour laquelle la pénalité est *3* nombre d'années sur trois ans où l'anomalie est répétée ou devient intentionnelle.</t>
  </si>
  <si>
    <t>DOMAINE ENVIRONNEMENT : DCE, Directives nitrates, Directive oiseaux et habitats
Contrôlé par la Direction Départementale des Territoires (et de la Mer) DDT(M).</t>
  </si>
  <si>
    <t>permettant d'éviter la polution (clapet anti-retour, potence…)</t>
  </si>
  <si>
    <t xml:space="preserve"> - Présence de produits phytosanitaires hors local dédié à leur stockage</t>
  </si>
  <si>
    <t>Pollution diffuse par les phosphates en ICPE</t>
  </si>
  <si>
    <r>
      <t xml:space="preserve"> - </t>
    </r>
    <r>
      <rPr>
        <b/>
        <sz val="10"/>
        <rFont val="Arial"/>
        <family val="2"/>
      </rPr>
      <t>Absence</t>
    </r>
    <r>
      <rPr>
        <sz val="10"/>
        <rFont val="Arial"/>
        <family val="2"/>
      </rPr>
      <t xml:space="preserve"> de dispositif lors du remplissage, vidange et rinçage du pulvé</t>
    </r>
  </si>
  <si>
    <r>
      <t xml:space="preserve"> - </t>
    </r>
    <r>
      <rPr>
        <b/>
        <sz val="10"/>
        <rFont val="Arial"/>
        <family val="2"/>
      </rPr>
      <t xml:space="preserve">Absence </t>
    </r>
    <r>
      <rPr>
        <sz val="10"/>
        <rFont val="Arial"/>
        <family val="2"/>
      </rPr>
      <t>de cahier d'enregistrement des pratiques</t>
    </r>
  </si>
  <si>
    <r>
      <t xml:space="preserve"> - </t>
    </r>
    <r>
      <rPr>
        <b/>
        <sz val="10"/>
        <rFont val="Arial"/>
        <family val="2"/>
      </rPr>
      <t>Absence</t>
    </r>
    <r>
      <rPr>
        <sz val="10"/>
        <rFont val="Arial"/>
        <family val="2"/>
      </rPr>
      <t xml:space="preserve"> d'un bilan matière pour justifier la conformité des doses apportées</t>
    </r>
  </si>
  <si>
    <r>
      <t xml:space="preserve"> - </t>
    </r>
    <r>
      <rPr>
        <b/>
        <sz val="10"/>
        <rFont val="Arial"/>
        <family val="2"/>
      </rPr>
      <t xml:space="preserve">Non-respect </t>
    </r>
    <r>
      <rPr>
        <sz val="10"/>
        <rFont val="Arial"/>
        <family val="2"/>
      </rPr>
      <t xml:space="preserve">des distances de </t>
    </r>
    <r>
      <rPr>
        <u val="single"/>
        <sz val="10"/>
        <rFont val="Arial"/>
        <family val="2"/>
      </rPr>
      <t>stockage</t>
    </r>
    <r>
      <rPr>
        <b/>
        <u val="single"/>
        <sz val="10"/>
        <color indexed="10"/>
        <rFont val="Arial"/>
        <family val="2"/>
      </rPr>
      <t xml:space="preserve">* </t>
    </r>
    <r>
      <rPr>
        <sz val="10"/>
        <rFont val="Arial"/>
        <family val="2"/>
      </rPr>
      <t>des effluents d'élevage (35m)</t>
    </r>
  </si>
  <si>
    <r>
      <t xml:space="preserve">Hors JA  : Absence des dates d'épandage </t>
    </r>
    <r>
      <rPr>
        <b/>
        <sz val="10"/>
        <rFont val="Arial"/>
        <family val="2"/>
      </rPr>
      <t>ou</t>
    </r>
    <r>
      <rPr>
        <sz val="10"/>
        <rFont val="Arial"/>
        <family val="2"/>
      </rPr>
      <t xml:space="preserve"> </t>
    </r>
    <r>
      <rPr>
        <u val="single"/>
        <sz val="10"/>
        <rFont val="Arial"/>
        <family val="2"/>
      </rPr>
      <t xml:space="preserve">non-conformité </t>
    </r>
  </si>
  <si>
    <r>
      <t>Absence des dates d'épandage ou non-conformité des périodes (</t>
    </r>
    <r>
      <rPr>
        <b/>
        <sz val="10"/>
        <rFont val="Arial"/>
        <family val="2"/>
      </rPr>
      <t>Hors JA &amp; délai pour acquérir capacité de stockage fixé au 01/09/2023 ou 01/09/2024)</t>
    </r>
  </si>
  <si>
    <t>Périodes d'épandage</t>
  </si>
  <si>
    <t>Capacité de stockage des effluents suffisante</t>
  </si>
  <si>
    <t>1/ pour tous les exploitants :</t>
  </si>
  <si>
    <t>2/ pour les JA :</t>
  </si>
  <si>
    <r>
      <t>¤</t>
    </r>
    <r>
      <rPr>
        <b/>
        <sz val="10"/>
        <rFont val="Arial"/>
        <family val="2"/>
      </rPr>
      <t xml:space="preserve"> Fuite visible et preuve d'engagement</t>
    </r>
    <r>
      <rPr>
        <sz val="10"/>
        <rFont val="Arial"/>
        <family val="2"/>
      </rPr>
      <t xml:space="preserve"> dans un </t>
    </r>
  </si>
  <si>
    <r>
      <t>¤</t>
    </r>
    <r>
      <rPr>
        <b/>
        <sz val="10"/>
        <rFont val="Arial Narrow"/>
        <family val="2"/>
      </rPr>
      <t xml:space="preserve"> capacités insuffisantes pour les exploitants pour lesquelles</t>
    </r>
    <r>
      <rPr>
        <sz val="10"/>
        <rFont val="Arial Narrow"/>
        <family val="2"/>
      </rPr>
      <t xml:space="preserve"> ces dispositions s'appliquent depuis moins de 5 ans</t>
    </r>
  </si>
  <si>
    <t>¤ Capacités de stockage insuffisante pour lesquelles ces dispositions s'appliquent depuis &gt; 5ans</t>
  </si>
  <si>
    <t>Nota : la période de 5 ans débute à l'expiration du délai de mise en conformité.</t>
  </si>
  <si>
    <t>3/ Hors JA (aucun délai pour acquérir capacité de stockage)</t>
  </si>
  <si>
    <t>4/ Hors JA (délais pour acquérir capacité de stockage fixé au 01-09-2023 ou 01-09-2024)</t>
  </si>
  <si>
    <t>¤ Capacités de stockage insuffisante ET absence de signalement auprès de l'administration de l'engagement dans  un projet</t>
  </si>
  <si>
    <t xml:space="preserve">      d'accroissement des capacités de stockage dans les délais</t>
  </si>
  <si>
    <t>Plafond annuel de 170 kg d'azote</t>
  </si>
  <si>
    <r>
      <t xml:space="preserve">* Si non réalisé </t>
    </r>
    <r>
      <rPr>
        <sz val="10"/>
        <rFont val="Arial Narrow"/>
        <family val="2"/>
      </rPr>
      <t xml:space="preserve">à partir d'un outil conforme à </t>
    </r>
    <r>
      <rPr>
        <b/>
        <sz val="10"/>
        <rFont val="Arial Narrow"/>
        <family val="2"/>
      </rPr>
      <t>l'arrêté référentiel régional prévu dans le programme d'actions, le calcul rend le plan de fumure inexact.</t>
    </r>
  </si>
  <si>
    <t>Respect de l'équilibre de la fertilisation azoté  Plan prévisionnel de fumure ou PPF ; et cahier d'enregistrement ou CE</t>
  </si>
  <si>
    <t>Réalisation d'une analyse de sol</t>
  </si>
  <si>
    <r>
      <t xml:space="preserve">Non réalisation, lorsque la surface située en zone vulnérable est supérieure à 3ha, du nombre d'analyse prévu par le PAR sur un ilôt cultural </t>
    </r>
    <r>
      <rPr>
        <i/>
        <sz val="10"/>
        <rFont val="Arial Narrow"/>
        <family val="2"/>
      </rPr>
      <t>(</t>
    </r>
    <r>
      <rPr>
        <sz val="10"/>
        <rFont val="Arial Narrow"/>
        <family val="2"/>
      </rPr>
      <t>au moins pour une des 3 principales cultures exploitées en zone vulnérable)</t>
    </r>
  </si>
  <si>
    <r>
      <t xml:space="preserve">     plafond dépassé &gt;30 kg et de moins de 75 kg (</t>
    </r>
    <r>
      <rPr>
        <sz val="10"/>
        <rFont val="Arial Narrow"/>
        <family val="2"/>
      </rPr>
      <t>d'effluents épandus/ha SAU)</t>
    </r>
  </si>
  <si>
    <r>
      <t xml:space="preserve">     plafond dépassé de plus de 30 kg (</t>
    </r>
    <r>
      <rPr>
        <sz val="10"/>
        <rFont val="Arial Narrow"/>
        <family val="2"/>
      </rPr>
      <t>d'effluents épandus/ha SAU)</t>
    </r>
  </si>
  <si>
    <t>Conditions particulières d'épandage</t>
  </si>
  <si>
    <t>Couverture végétale pour limiter les fuites d'azote au cours des périodes pluvieuses</t>
  </si>
  <si>
    <t xml:space="preserve"> - Partielle ou non respect des dates d'implantation ou de destruction</t>
  </si>
  <si>
    <t xml:space="preserve"> - Non-respect des exigences du PAR en cas d'adaptation à la couverture des sols en interculture longue (a minima calcul du bilan N post récolte pour chaque îlot concerné, inscription dans le cahier d'enregistrement des pratiques)</t>
  </si>
  <si>
    <r>
      <t xml:space="preserve">Absence  de bande enherbée ou boisée contatée </t>
    </r>
    <r>
      <rPr>
        <b/>
        <u val="single"/>
        <sz val="10"/>
        <rFont val="Arial"/>
        <family val="2"/>
      </rPr>
      <t>uniquement</t>
    </r>
    <r>
      <rPr>
        <u val="single"/>
        <sz val="10"/>
        <rFont val="Arial"/>
        <family val="2"/>
      </rPr>
      <t xml:space="preserve"> sur les</t>
    </r>
  </si>
  <si>
    <t>les cours d'eau nouvellement qaulifiés BCAE en 2023</t>
  </si>
  <si>
    <t>alerte informative</t>
  </si>
  <si>
    <r>
      <t>¤</t>
    </r>
    <r>
      <rPr>
        <b/>
        <sz val="10"/>
        <rFont val="Arial"/>
        <family val="2"/>
      </rPr>
      <t xml:space="preserve"> Sur une portion des cours d'eau BCAE ou plan d'eau</t>
    </r>
  </si>
  <si>
    <t>¤ Sur la totalité des cours d'eau BCAE ET des plans d'eau</t>
  </si>
  <si>
    <t>Maintien des Praires Permanentes (PP)</t>
  </si>
  <si>
    <t>Occitanie non concernée car le ratio n'est pas activé</t>
  </si>
  <si>
    <t>Brûlage en l'absence de dérogation pour raisons sanitaires</t>
  </si>
  <si>
    <t xml:space="preserve"> - Absence totale de bande tampon le long de tous les cours d'eau </t>
  </si>
  <si>
    <t xml:space="preserve"> - Absence de bande tampon enherbée constatée</t>
  </si>
  <si>
    <t>sur les cours d'eau nouvellement qualifiés BCAE</t>
  </si>
  <si>
    <t>et de bande tampon, pour la campagne 2023, le long</t>
  </si>
  <si>
    <t>des canaux et fossés</t>
  </si>
  <si>
    <t>Alerte</t>
  </si>
  <si>
    <t>informative</t>
  </si>
  <si>
    <t>Non brûlage des chaumes</t>
  </si>
  <si>
    <t xml:space="preserve"> - Sur une parcelle avec une pente &gt;10%</t>
  </si>
  <si>
    <t>Couverture minimale des sols pendant les périodes sensibles</t>
  </si>
  <si>
    <t>Hors zones vulnérables :</t>
  </si>
  <si>
    <t xml:space="preserve"> Non-respect de la présence d'une couverture du sol </t>
  </si>
  <si>
    <t>durant 6 semaines sur la période du 01/09 au 30/11</t>
  </si>
  <si>
    <t>ET/OU</t>
  </si>
  <si>
    <r>
      <t xml:space="preserve"> - </t>
    </r>
    <r>
      <rPr>
        <b/>
        <sz val="10"/>
        <rFont val="Arial"/>
        <family val="2"/>
      </rPr>
      <t>Pour les jachères</t>
    </r>
  </si>
  <si>
    <t xml:space="preserve"> Non-respect de la présence de la date limite de semis ou </t>
  </si>
  <si>
    <t>d'un couvert spontané au 31 mai.</t>
  </si>
  <si>
    <t xml:space="preserve"> - Absence d'un couvert végétal entre les phases d'arrachage et de</t>
  </si>
  <si>
    <r>
      <rPr>
        <u val="single"/>
        <sz val="10"/>
        <rFont val="Arial Narrow"/>
        <family val="2"/>
      </rPr>
      <t>ou</t>
    </r>
    <r>
      <rPr>
        <sz val="10"/>
        <rFont val="Arial Narrow"/>
        <family val="2"/>
      </rPr>
      <t xml:space="preserve"> non-respect des couverts autorisés (en dehors des dérogations</t>
    </r>
  </si>
  <si>
    <r>
      <rPr>
        <u val="single"/>
        <sz val="10"/>
        <rFont val="Arial Narrow"/>
        <family val="2"/>
      </rPr>
      <t>ou</t>
    </r>
    <r>
      <rPr>
        <sz val="10"/>
        <rFont val="Arial Narrow"/>
        <family val="2"/>
      </rPr>
      <t xml:space="preserve"> non-respect des dates/ durée d'implantantation,</t>
    </r>
  </si>
  <si>
    <r>
      <rPr>
        <b/>
        <sz val="10"/>
        <color indexed="10"/>
        <rFont val="Arial"/>
        <family val="2"/>
      </rPr>
      <t>*</t>
    </r>
    <r>
      <rPr>
        <b/>
        <sz val="10"/>
        <color indexed="8"/>
        <rFont val="Arial"/>
        <family val="2"/>
      </rPr>
      <t xml:space="preserve"> </t>
    </r>
    <r>
      <rPr>
        <sz val="10"/>
        <color indexed="8"/>
        <rFont val="Arial"/>
        <family val="2"/>
      </rPr>
      <t xml:space="preserve">NB : il s'agit de vérifier la présence d'une couverture végétale pour limiter les fuites d'azote au cours des périodes pluvieuses selon les modalités prévues dans le programme d'action nitrates. </t>
    </r>
  </si>
  <si>
    <r>
      <t xml:space="preserve"> - Dans</t>
    </r>
    <r>
      <rPr>
        <b/>
        <i/>
        <u val="single"/>
        <sz val="10"/>
        <rFont val="Arial"/>
        <family val="2"/>
      </rPr>
      <t xml:space="preserve"> les zones vulnérables</t>
    </r>
    <r>
      <rPr>
        <b/>
        <i/>
        <u val="single"/>
        <sz val="10"/>
        <color indexed="10"/>
        <rFont val="Arial"/>
        <family val="2"/>
      </rPr>
      <t>*</t>
    </r>
    <r>
      <rPr>
        <b/>
        <i/>
        <sz val="10"/>
        <color indexed="8"/>
        <rFont val="Arial"/>
        <family val="2"/>
      </rPr>
      <t>,</t>
    </r>
    <r>
      <rPr>
        <sz val="10"/>
        <color indexed="8"/>
        <rFont val="Arial"/>
        <family val="2"/>
      </rPr>
      <t xml:space="preserve"> </t>
    </r>
  </si>
  <si>
    <t>Rotation des terres arables (TA) hors cultures se développant sous l'eau</t>
  </si>
  <si>
    <t>plantes fourragères herbacées / jachères, non-respect</t>
  </si>
  <si>
    <r>
      <t xml:space="preserve">  - Sur </t>
    </r>
    <r>
      <rPr>
        <sz val="10"/>
        <rFont val="Calibri"/>
        <family val="2"/>
      </rPr>
      <t>≥</t>
    </r>
    <r>
      <rPr>
        <sz val="8"/>
        <rFont val="Arial"/>
        <family val="2"/>
      </rPr>
      <t xml:space="preserve">35% TA, autres que les surfaces en cult.plurianuelles/ herbe/  </t>
    </r>
  </si>
  <si>
    <t>de la présence d'une cult. Principale différente de l'année N-1</t>
  </si>
  <si>
    <t>ou absence de culture secondaire</t>
  </si>
  <si>
    <r>
      <t xml:space="preserve"> - </t>
    </r>
    <r>
      <rPr>
        <b/>
        <sz val="10"/>
        <rFont val="Arial"/>
        <family val="2"/>
      </rPr>
      <t>Non-respect sur chaque parcelle de l'exploitation</t>
    </r>
  </si>
  <si>
    <t>sur N/N-1/N-2/N-3, à partir de 2025, d'au moins 2 cult.principales</t>
  </si>
  <si>
    <t xml:space="preserve">ou absence de culture secondaire sur chacune des années </t>
  </si>
  <si>
    <t>N/ N-1/ N-2 /N-3</t>
  </si>
  <si>
    <t xml:space="preserve">    ¤ ≤ 1%  du linéaire**</t>
  </si>
  <si>
    <t>alerte</t>
  </si>
  <si>
    <r>
      <t xml:space="preserve">    ¤ &gt; 1% </t>
    </r>
    <r>
      <rPr>
        <b/>
        <sz val="10"/>
        <rFont val="Arial Narrow"/>
        <family val="2"/>
      </rPr>
      <t>ET ≤ 3</t>
    </r>
    <r>
      <rPr>
        <sz val="10"/>
        <rFont val="Arial Narrow"/>
        <family val="2"/>
      </rPr>
      <t>% du linéaire (</t>
    </r>
    <r>
      <rPr>
        <b/>
        <sz val="10"/>
        <rFont val="Arial Narrow"/>
        <family val="2"/>
      </rPr>
      <t>ou ≤ 20m)</t>
    </r>
  </si>
  <si>
    <r>
      <t xml:space="preserve">    ¤ &gt; 3% </t>
    </r>
    <r>
      <rPr>
        <b/>
        <sz val="10"/>
        <rFont val="Arial Narrow"/>
        <family val="2"/>
      </rPr>
      <t xml:space="preserve">ET ≤ </t>
    </r>
    <r>
      <rPr>
        <sz val="10"/>
        <rFont val="Arial Narrow"/>
        <family val="2"/>
      </rPr>
      <t>10% du linéaire (</t>
    </r>
    <r>
      <rPr>
        <b/>
        <sz val="10"/>
        <rFont val="Arial Narrow"/>
        <family val="2"/>
      </rPr>
      <t>ou &gt; 20 mètres et ≤ 60 m)</t>
    </r>
  </si>
  <si>
    <r>
      <t xml:space="preserve">    ¤ &gt; 10% </t>
    </r>
    <r>
      <rPr>
        <b/>
        <sz val="10"/>
        <rFont val="Arial Narrow"/>
        <family val="2"/>
      </rPr>
      <t>ET</t>
    </r>
    <r>
      <rPr>
        <sz val="10"/>
        <rFont val="Arial Narrow"/>
        <family val="2"/>
      </rPr>
      <t xml:space="preserve"> ≤ 20% du linéaire (ou &gt; 60 m et ≤ 100m) </t>
    </r>
  </si>
  <si>
    <t xml:space="preserve">    ¤ &gt; 20% du linéaire (et &gt; 100 mètres) ***</t>
  </si>
  <si>
    <r>
      <t xml:space="preserve">(Infrastructures Agro-Ecologiques) </t>
    </r>
    <r>
      <rPr>
        <b/>
        <sz val="10"/>
        <rFont val="Arial"/>
        <family val="2"/>
      </rPr>
      <t>et terres en jachères</t>
    </r>
  </si>
  <si>
    <t>OU</t>
  </si>
  <si>
    <t>des cult. Dérobées et des cultures fixatrices d'azote</t>
  </si>
  <si>
    <t>dont 3% dédiées à des IAE et terres en jachères.</t>
  </si>
  <si>
    <r>
      <t xml:space="preserve"> </t>
    </r>
    <r>
      <rPr>
        <sz val="10"/>
        <rFont val="Arial"/>
        <family val="2"/>
      </rPr>
      <t>- N</t>
    </r>
    <r>
      <rPr>
        <b/>
        <sz val="10"/>
        <rFont val="Arial"/>
        <family val="2"/>
      </rPr>
      <t>on-respect</t>
    </r>
    <r>
      <rPr>
        <sz val="10"/>
        <rFont val="Arial"/>
        <family val="2"/>
      </rPr>
      <t xml:space="preserve"> du </t>
    </r>
    <r>
      <rPr>
        <b/>
        <sz val="10"/>
        <rFont val="Arial"/>
        <family val="2"/>
      </rPr>
      <t xml:space="preserve">taux minimal </t>
    </r>
    <r>
      <rPr>
        <sz val="10"/>
        <rFont val="Arial"/>
        <family val="2"/>
      </rPr>
      <t xml:space="preserve">de </t>
    </r>
    <r>
      <rPr>
        <b/>
        <sz val="10"/>
        <rFont val="Arial"/>
        <family val="2"/>
      </rPr>
      <t xml:space="preserve">4% d'IAE </t>
    </r>
  </si>
  <si>
    <r>
      <t xml:space="preserve"> - Non-respect</t>
    </r>
    <r>
      <rPr>
        <sz val="10"/>
        <rFont val="Arial"/>
        <family val="2"/>
      </rPr>
      <t xml:space="preserve"> de </t>
    </r>
    <r>
      <rPr>
        <sz val="10"/>
        <rFont val="Calibri"/>
        <family val="2"/>
      </rPr>
      <t>≥</t>
    </r>
    <r>
      <rPr>
        <sz val="8"/>
        <rFont val="Arial"/>
        <family val="2"/>
      </rPr>
      <t xml:space="preserve"> </t>
    </r>
    <r>
      <rPr>
        <sz val="10"/>
        <rFont val="Arial"/>
        <family val="2"/>
      </rPr>
      <t>7</t>
    </r>
    <r>
      <rPr>
        <b/>
        <sz val="10"/>
        <rFont val="Arial"/>
        <family val="2"/>
      </rPr>
      <t>% d'IAE et terres en jachères</t>
    </r>
  </si>
  <si>
    <t>Alerte informative</t>
  </si>
  <si>
    <r>
      <t xml:space="preserve">    ¤ &gt; 1% et ≤ 3% de la surface </t>
    </r>
    <r>
      <rPr>
        <b/>
        <sz val="10"/>
        <rFont val="Arial Narrow"/>
        <family val="2"/>
      </rPr>
      <t>ou</t>
    </r>
    <r>
      <rPr>
        <sz val="10"/>
        <rFont val="Arial Narrow"/>
        <family val="2"/>
      </rPr>
      <t xml:space="preserve"> ≤ 1are pour chaque catégorie</t>
    </r>
  </si>
  <si>
    <r>
      <t xml:space="preserve">    ¤ &gt; 10% </t>
    </r>
    <r>
      <rPr>
        <b/>
        <sz val="10"/>
        <rFont val="Arial Narrow"/>
        <family val="2"/>
      </rPr>
      <t>ET</t>
    </r>
    <r>
      <rPr>
        <sz val="10"/>
        <rFont val="Arial Narrow"/>
        <family val="2"/>
      </rPr>
      <t xml:space="preserve"> ≤ 20% de la surface (ou &gt; 5 ares et ≤ 10 ares) </t>
    </r>
  </si>
  <si>
    <t>pour au moins 1 catégorie</t>
  </si>
  <si>
    <r>
      <t xml:space="preserve">   </t>
    </r>
    <r>
      <rPr>
        <b/>
        <sz val="10"/>
        <color indexed="10"/>
        <rFont val="Arial Narrow"/>
        <family val="2"/>
      </rPr>
      <t xml:space="preserve"> ¤ &gt; 20% de la surface (et &gt; 10 ares) pour au moins </t>
    </r>
  </si>
  <si>
    <t>une catégorie***</t>
  </si>
  <si>
    <t xml:space="preserve"> - Non-respect de l'obligationde déclaration préalable</t>
  </si>
  <si>
    <t>pour effectuer une destruction de bisquet</t>
  </si>
  <si>
    <t>le 16mars et le 15 août</t>
  </si>
  <si>
    <t>Interdiction labour Prairies sensibles N2000</t>
  </si>
  <si>
    <t xml:space="preserve"> - Absence de maintien de surface équivalente (sur période 5 ans)</t>
  </si>
  <si>
    <t xml:space="preserve"> - Exploitations nouvellement concernées et/ou</t>
  </si>
  <si>
    <t>nouvelles prairies qualifiées sensibles &gt;01/01/2023</t>
  </si>
  <si>
    <r>
      <t xml:space="preserve"> - </t>
    </r>
    <r>
      <rPr>
        <b/>
        <sz val="11"/>
        <rFont val="Arial Narrow"/>
        <family val="2"/>
      </rPr>
      <t>Conversion ou labour d'une prairie sensible :</t>
    </r>
  </si>
  <si>
    <t xml:space="preserve">   ¤ Ecart ≤ 3% ou ≤ 1ha de surface totale de p.sensibles</t>
  </si>
  <si>
    <t xml:space="preserve">   ¤ Ecart &gt;20% ET ≤ 50% de la surfaces en p sens.</t>
  </si>
  <si>
    <t xml:space="preserve">   ¤ Ecart &gt;50% </t>
  </si>
  <si>
    <t xml:space="preserve">   ¤ Ecart &gt;3% ou   de p.sensibles ET ≤ 20% de la surf. en p sens.</t>
  </si>
  <si>
    <r>
      <t xml:space="preserve">  - </t>
    </r>
    <r>
      <rPr>
        <b/>
        <sz val="10"/>
        <rFont val="Arial"/>
        <family val="2"/>
      </rPr>
      <t>Absence</t>
    </r>
    <r>
      <rPr>
        <sz val="10"/>
        <rFont val="Arial"/>
        <family val="2"/>
      </rPr>
      <t xml:space="preserve"> d'au moins un  bon de livraison, facture </t>
    </r>
    <r>
      <rPr>
        <i/>
        <sz val="9"/>
        <rFont val="Arial"/>
        <family val="2"/>
      </rPr>
      <t xml:space="preserve">pour les </t>
    </r>
  </si>
  <si>
    <t>médicaments non soumis à prescription</t>
  </si>
  <si>
    <t>ou les aliments* (bons, factures, étiquettes recevables) pour animaux</t>
  </si>
  <si>
    <t xml:space="preserve">  - Absence partielle d'au moins un enregistrement :</t>
  </si>
  <si>
    <t>remise en état immédiate</t>
  </si>
  <si>
    <t xml:space="preserve">*il s'agit des aliments pour animaux contenant un additif des catégories "coccidiostatiques et histomonostatiques" </t>
  </si>
  <si>
    <r>
      <t xml:space="preserve">          </t>
    </r>
    <r>
      <rPr>
        <b/>
        <i/>
        <sz val="9"/>
        <rFont val="Arial"/>
        <family val="2"/>
      </rPr>
      <t xml:space="preserve">ou </t>
    </r>
    <r>
      <rPr>
        <i/>
        <sz val="9"/>
        <rFont val="Arial"/>
        <family val="2"/>
      </rPr>
      <t xml:space="preserve">distributions de certains </t>
    </r>
    <r>
      <rPr>
        <i/>
        <sz val="9"/>
        <color indexed="30"/>
        <rFont val="Arial"/>
        <family val="2"/>
      </rPr>
      <t xml:space="preserve">aliments* </t>
    </r>
    <r>
      <rPr>
        <i/>
        <sz val="9"/>
        <rFont val="Arial"/>
        <family val="2"/>
      </rPr>
      <t xml:space="preserve"> pour animaux ayant retrait</t>
    </r>
  </si>
  <si>
    <t xml:space="preserve"> défini* (avec additif "coccidiostatiques et histomonostatiques")</t>
  </si>
  <si>
    <t xml:space="preserve"> de retrait défini* (avec additif "coccidiostatiques et histomonostatiques")</t>
  </si>
  <si>
    <t>8. Choix de l'aliment en fonctin de l'espèce élevée</t>
  </si>
  <si>
    <t>Présence ou distribution dans l'élevage d'aliments interdits pour l'espèce élevée.
Si plusieurs espèces, pas de séparation effective des aliments destinés aux différentes espèces</t>
  </si>
  <si>
    <r>
      <rPr>
        <b/>
        <sz val="10"/>
        <rFont val="Arial"/>
        <family val="2"/>
      </rPr>
      <t xml:space="preserve"> - Alimentation</t>
    </r>
    <r>
      <rPr>
        <sz val="10"/>
        <rFont val="Arial"/>
        <family val="2"/>
      </rPr>
      <t xml:space="preserve"> non satisfaisante : quantité, qualité, fréquence</t>
    </r>
  </si>
  <si>
    <r>
      <rPr>
        <b/>
        <sz val="10"/>
        <rFont val="Arial"/>
        <family val="2"/>
      </rPr>
      <t xml:space="preserve"> - Abreuvement</t>
    </r>
    <r>
      <rPr>
        <sz val="10"/>
        <rFont val="Arial"/>
        <family val="2"/>
      </rPr>
      <t xml:space="preserve"> non adapté : quantité, qualité, fréquence</t>
    </r>
  </si>
  <si>
    <t>1 élément non conforme</t>
  </si>
  <si>
    <t>2 éléments ou plus non-conformes</t>
  </si>
  <si>
    <r>
      <rPr>
        <sz val="10"/>
        <rFont val="Calibri"/>
        <family val="2"/>
      </rPr>
      <t>≥</t>
    </r>
    <r>
      <rPr>
        <sz val="10"/>
        <rFont val="Arial"/>
        <family val="2"/>
      </rPr>
      <t xml:space="preserve"> 3 éléments non-conformes</t>
    </r>
  </si>
  <si>
    <t>(3) Pas de respect de l'obligation d'isolement des animaux dont l'état de santé le nécessite</t>
  </si>
  <si>
    <t xml:space="preserve">  - Matériaux de nidification non fournis 48h avant mise bas prévue</t>
  </si>
  <si>
    <t xml:space="preserve">  - Bruit continu dépassant 85 décibels. </t>
  </si>
  <si>
    <t>Non-présentation d'un contrôle technique conforme pour tous les pulvés de l'exploitation</t>
  </si>
  <si>
    <t>Utilisation d'un pulvé non-conforme aux dates d'épandage déclarées dans le registre</t>
  </si>
  <si>
    <t xml:space="preserve"> - 1 produit suite à une préconisation écrite erronée</t>
  </si>
  <si>
    <t>Respect des exigences de l'AMM (&amp; figurant explicitement sur l'étiquette)</t>
  </si>
  <si>
    <t>Non respect des exigences prévues pour les doses et délais avant récolte</t>
  </si>
  <si>
    <t>Absence d'équipement de protection individuelle</t>
  </si>
  <si>
    <t>Non respect des règles de gestion des déchets (EVPP,PPNU) et des effluents issus des traitements phytosanitaires</t>
  </si>
  <si>
    <r>
      <t xml:space="preserve">*** </t>
    </r>
    <r>
      <rPr>
        <b/>
        <i/>
        <u val="single"/>
        <sz val="9"/>
        <rFont val="Arial"/>
        <family val="2"/>
      </rPr>
      <t xml:space="preserve">les informations indispensables à la traçabilité sont </t>
    </r>
    <r>
      <rPr>
        <b/>
        <i/>
        <sz val="9"/>
        <rFont val="Arial"/>
        <family val="2"/>
      </rPr>
      <t xml:space="preserve">(1) la parcelle ainsi que l'espèce et la variété, (2) le nom complet de la spécialité commerciale utilisée pour chaque traitement, (3) les quantités </t>
    </r>
    <r>
      <rPr>
        <b/>
        <i/>
        <u val="single"/>
        <sz val="9"/>
        <rFont val="Arial"/>
        <family val="2"/>
      </rPr>
      <t>OU</t>
    </r>
    <r>
      <rPr>
        <b/>
        <i/>
        <sz val="9"/>
        <rFont val="Arial"/>
        <family val="2"/>
      </rPr>
      <t xml:space="preserve"> doses de produits utilisés, (4) la date de traitement, </t>
    </r>
  </si>
  <si>
    <t>Absence de registre ou incomplétude : aucune info indispensable à la traçabilité des traitements n'est manquante</t>
  </si>
  <si>
    <t>ok pour système d'alerte précoce si remise à niveau sous 1 mois</t>
  </si>
  <si>
    <t>Absence totale de registre</t>
  </si>
  <si>
    <t>Remise en conformité sous 1 mois</t>
  </si>
  <si>
    <r>
      <t>Une anomalie de 7% répétée plus d'une fois sur 3 ans devient INTENTIONNELLE</t>
    </r>
    <r>
      <rPr>
        <b/>
        <sz val="10"/>
        <color indexed="12"/>
        <rFont val="Arial Narrow"/>
        <family val="2"/>
      </rPr>
      <t xml:space="preserve"> (animaux, PP) ou passe à 15% (végétal)</t>
    </r>
  </si>
  <si>
    <r>
      <t xml:space="preserve">Alors </t>
    </r>
    <r>
      <rPr>
        <b/>
        <i/>
        <sz val="10"/>
        <color indexed="10"/>
        <rFont val="Arial Narrow"/>
        <family val="2"/>
      </rPr>
      <t>pénalité</t>
    </r>
    <r>
      <rPr>
        <i/>
        <sz val="10"/>
        <rFont val="Arial Narrow"/>
        <family val="2"/>
      </rPr>
      <t xml:space="preserve"> 2023 = 3 *1% </t>
    </r>
  </si>
  <si>
    <r>
      <t>soit 3% sur</t>
    </r>
    <r>
      <rPr>
        <b/>
        <i/>
        <u val="single"/>
        <sz val="10"/>
        <color indexed="10"/>
        <rFont val="Arial Narrow"/>
        <family val="2"/>
      </rPr>
      <t xml:space="preserve"> l’ensemble des aides soumises à la conditionnalité (en l'absence d'autres pénalités)</t>
    </r>
  </si>
  <si>
    <t>système d'alerte précoce mis en place</t>
  </si>
  <si>
    <t xml:space="preserve">(aucune anomalie à 5%, aucune anomalie intentionnelle, le pourcentage </t>
  </si>
  <si>
    <t>retenues, le pourcentage appliqué est de 5% (non vérifié par la calculette)</t>
  </si>
  <si>
    <t>DOMAINE CONDITIONNALITE SOCIALE
 Contrôlé par l'Inspection du travail</t>
  </si>
  <si>
    <t>Protection de la santé et de la sécurité au travail</t>
  </si>
  <si>
    <r>
      <t xml:space="preserve">Ne pas avoir pris les mesures nécessaires pour assurer le </t>
    </r>
    <r>
      <rPr>
        <u val="single"/>
        <sz val="9"/>
        <color indexed="8"/>
        <rFont val="Arial"/>
        <family val="2"/>
      </rPr>
      <t>suivi</t>
    </r>
    <r>
      <rPr>
        <sz val="9"/>
        <color indexed="8"/>
        <rFont val="Arial"/>
        <family val="2"/>
      </rPr>
      <t xml:space="preserve"> de la sécurité et protéger la santé physique et mentale des travailleurs </t>
    </r>
  </si>
  <si>
    <t>Respect des principes généraux de prévention</t>
  </si>
  <si>
    <t>Ne pas respecter les prinicpes généraux de prévention</t>
  </si>
  <si>
    <t>Responsable de la prévention des risques professionnels</t>
  </si>
  <si>
    <t>Premier secours, incendie</t>
  </si>
  <si>
    <t xml:space="preserve"> Je n'ai pas défini de moyens de prévention et de secours, et de lutte contre l'incendie</t>
  </si>
  <si>
    <r>
      <t xml:space="preserve">Je n'ai pas désigné </t>
    </r>
    <r>
      <rPr>
        <u val="single"/>
        <sz val="10"/>
        <rFont val="Arial Narrow"/>
        <family val="2"/>
      </rPr>
      <t>de salarié compétent ou ne pas s'être appuyé sur une expertise extérieure</t>
    </r>
    <r>
      <rPr>
        <sz val="10"/>
        <rFont val="Arial Narrow"/>
        <family val="2"/>
      </rPr>
      <t>, conformément aux dispositions légales, pour s'occuperdes activités de protections et de prévention des risques professionnels (PRP) de l'ets</t>
    </r>
  </si>
  <si>
    <t>Il n'y a pas de signalisation par panneaux du matériel de p1er secours ou pas de respect des mesures relatives au risques d'incendies et d'explosions et d'évacuation</t>
  </si>
  <si>
    <t>Danger grave et imminent</t>
  </si>
  <si>
    <t>Non-respect du droit d'alerte et de retrait en cas de danger grave et imminent (DGI)</t>
  </si>
  <si>
    <t>Evaluation des risques</t>
  </si>
  <si>
    <t xml:space="preserve">Il n'y a pas de DUER </t>
  </si>
  <si>
    <t>ou le DUER tenu n'est pas à disposition des personnes concernées</t>
  </si>
  <si>
    <t>Absence d'évaluation du risque chimique</t>
  </si>
  <si>
    <t>Mesures de protection</t>
  </si>
  <si>
    <t>Ne pas avoir déterminé de mesures de protection</t>
  </si>
  <si>
    <t>Ne pas avoir déterminé de mesure de protection spécifiques au risque chmique ou biologique ou électrique</t>
  </si>
  <si>
    <t>Accessibilité des informations des travailleurs sur les risques</t>
  </si>
  <si>
    <t>Ne pas avoir donné aux travailleurs et aux représentants de ceux-ci accès aux informations portant sur les substances ou les préparations que ces travailleurs utilisent ou auxquelles ils peuvent être exposés dans le cadre de leur travail.</t>
  </si>
  <si>
    <t>Ne pas avoir informé les travailleurs des conditions d'ulisation des équipements de travail</t>
  </si>
  <si>
    <t>Ne pas avoir tenu à disposition du CSE la documentation relative aux équipements de travail</t>
  </si>
  <si>
    <t>Consultation et participation des travailleurs</t>
  </si>
  <si>
    <r>
      <t xml:space="preserve">Ne pas avoir présenté les mesures du plan de prévention au CSE </t>
    </r>
    <r>
      <rPr>
        <b/>
        <sz val="10"/>
        <rFont val="Arial Narrow"/>
        <family val="2"/>
      </rPr>
      <t>ou</t>
    </r>
    <r>
      <rPr>
        <sz val="10"/>
        <rFont val="Arial Narrow"/>
        <family val="2"/>
      </rPr>
      <t xml:space="preserve"> remis le programme de formaiton à la sécurité au CSE.</t>
    </r>
  </si>
  <si>
    <t>Information et formation des travailleurs</t>
  </si>
  <si>
    <t>Ne pas avoir assuré une information et formation des travailleurs en SST</t>
  </si>
  <si>
    <t>Ne pas avoir assuré une formationspécifique en fonction de certains risques/ une formation renforcée pour les CDD et les TT</t>
  </si>
  <si>
    <t>Ne pas avoir fait bénéficier les stagiaires, CDD, TT* affectés à des postes à risques particuliers de l'accueil et de l'information adaptés</t>
  </si>
  <si>
    <t>* TT : travailleurs temmporaires</t>
  </si>
  <si>
    <t>Directive 89/391/CEE sur l'amélioration de la Santé et la Sécurité au Travail (SST)</t>
  </si>
  <si>
    <t>Ne pas avoir assuré la formation SST  des représentants du personnel</t>
  </si>
  <si>
    <t>Information et formation des travailleurs externes</t>
  </si>
  <si>
    <t>Ne pas avoir, s'agissant d'une installation mentionnée au code de l'environnement, formé les chefs d'entreprises extérieures et les travailleurs indépendants intervenants</t>
  </si>
  <si>
    <t>Directive 2009/104/CE : prescriptions minimales de SST des équipements de travail</t>
  </si>
  <si>
    <t>Obligation générales</t>
  </si>
  <si>
    <t>Ne pas avoir mis à disposition des travailleurs des équipements de travail conformes</t>
  </si>
  <si>
    <t>Avoir fait travailler une femme enceinte avec un marteau piqueur mû à l'air comprimé</t>
  </si>
  <si>
    <t>Avoir affecté des jeunes sur quadricycles et tracteurs agricoles</t>
  </si>
  <si>
    <t>Vérificiation des équipements de travail</t>
  </si>
  <si>
    <t>Ne pas avoir procédé aux vérifications requises des équipements de travail</t>
  </si>
  <si>
    <t>Equipements présentant des risques spécifiques</t>
  </si>
  <si>
    <t>Ne pas avoir formé les travailleurs chargés de l'utilisation et la maintenance des équipements de travail</t>
  </si>
  <si>
    <t>Ne pas avoir informé les travailleurs des conditions d'utilisaiton et de maintenance des équipements de travail</t>
  </si>
  <si>
    <t>Ne pas avoir délivré d'autorisation de conduite</t>
  </si>
  <si>
    <t>Ne pas s'être assuré que les travailleurs ont reçu une formation concernant l'utilisation d'échafaudage</t>
  </si>
  <si>
    <t>Ne pas s'être assuré que les travailleurs ont reçu une formation concernant l'utilisation de cordes lors de travaux en hauteur</t>
  </si>
  <si>
    <t>Ergonomie et SST</t>
  </si>
  <si>
    <t>Ne pas avoir pris en compte les principes ergonomiques</t>
  </si>
  <si>
    <t>Ne pas avoir tenu à disposition du CSE la documentaiton relatives aux équipements de travail</t>
  </si>
  <si>
    <t>au titre du Domaine "Conditionnalité sociale" est de (en %)</t>
  </si>
  <si>
    <t>DOMAINE CONDITIONNALITE SOCIALE</t>
  </si>
  <si>
    <r>
      <t>Exemple </t>
    </r>
    <r>
      <rPr>
        <i/>
        <sz val="10"/>
        <rFont val="Arial Narrow"/>
        <family val="2"/>
      </rPr>
      <t>: En 2021, 1% sur registre phyto incomplet et en 2023 même anomalie</t>
    </r>
  </si>
  <si>
    <t>projet de réparation</t>
  </si>
  <si>
    <r>
      <t xml:space="preserve"> - </t>
    </r>
    <r>
      <rPr>
        <b/>
        <sz val="10"/>
        <rFont val="Arial"/>
        <family val="2"/>
      </rPr>
      <t>Pour les terres arables</t>
    </r>
    <r>
      <rPr>
        <b/>
        <i/>
        <sz val="10"/>
        <rFont val="Arial"/>
        <family val="2"/>
      </rPr>
      <t xml:space="preserve"> (dont jachère)</t>
    </r>
  </si>
  <si>
    <t>Cet outil d’auto diagnostic vous permet de positionner votre exploitation par rapport aux mesures soumises à conditionnalité en 2023 selon l'arrêté du 17 mars 2023.</t>
  </si>
  <si>
    <t>réimplantation des cultures fruitières, viticoles (ou de houblon) au 31 mai</t>
  </si>
</sst>
</file>

<file path=xl/styles.xml><?xml version="1.0" encoding="utf-8"?>
<styleSheet xmlns="http://schemas.openxmlformats.org/spreadsheetml/2006/main">
  <numFmts count="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0.00\ _F_-;\-* #,##0.00\ _F_-;_-* &quot;-&quot;??\ _F_-;_-@_-"/>
  </numFmts>
  <fonts count="178">
    <font>
      <sz val="10"/>
      <name val="Arial"/>
      <family val="0"/>
    </font>
    <font>
      <sz val="12"/>
      <color indexed="8"/>
      <name val="Calibri"/>
      <family val="2"/>
    </font>
    <font>
      <b/>
      <sz val="10"/>
      <name val="Arial"/>
      <family val="2"/>
    </font>
    <font>
      <sz val="11"/>
      <name val="Arial"/>
      <family val="2"/>
    </font>
    <font>
      <sz val="24"/>
      <name val="Arial"/>
      <family val="2"/>
    </font>
    <font>
      <sz val="12"/>
      <name val="Arial"/>
      <family val="2"/>
    </font>
    <font>
      <b/>
      <sz val="14"/>
      <name val="Arial"/>
      <family val="2"/>
    </font>
    <font>
      <b/>
      <sz val="12"/>
      <name val="Arial"/>
      <family val="2"/>
    </font>
    <font>
      <u val="single"/>
      <sz val="10"/>
      <name val="Arial"/>
      <family val="2"/>
    </font>
    <font>
      <sz val="10"/>
      <color indexed="10"/>
      <name val="Arial"/>
      <family val="2"/>
    </font>
    <font>
      <sz val="10"/>
      <color indexed="9"/>
      <name val="Arial"/>
      <family val="2"/>
    </font>
    <font>
      <b/>
      <sz val="10"/>
      <color indexed="10"/>
      <name val="Arial"/>
      <family val="2"/>
    </font>
    <font>
      <strike/>
      <sz val="10"/>
      <name val="Arial"/>
      <family val="2"/>
    </font>
    <font>
      <b/>
      <strike/>
      <sz val="10"/>
      <name val="Arial"/>
      <family val="2"/>
    </font>
    <font>
      <b/>
      <sz val="9"/>
      <name val="Arial"/>
      <family val="2"/>
    </font>
    <font>
      <i/>
      <sz val="10"/>
      <name val="Arial"/>
      <family val="2"/>
    </font>
    <font>
      <i/>
      <sz val="9"/>
      <name val="Arial"/>
      <family val="2"/>
    </font>
    <font>
      <i/>
      <sz val="8"/>
      <name val="Arial"/>
      <family val="2"/>
    </font>
    <font>
      <sz val="8"/>
      <name val="Arial"/>
      <family val="2"/>
    </font>
    <font>
      <b/>
      <sz val="8"/>
      <name val="Arial"/>
      <family val="2"/>
    </font>
    <font>
      <b/>
      <i/>
      <sz val="8"/>
      <name val="Arial"/>
      <family val="2"/>
    </font>
    <font>
      <sz val="9"/>
      <name val="Arial"/>
      <family val="2"/>
    </font>
    <font>
      <sz val="9"/>
      <name val="Wingdings"/>
      <family val="0"/>
    </font>
    <font>
      <b/>
      <u val="single"/>
      <sz val="10"/>
      <name val="Arial"/>
      <family val="2"/>
    </font>
    <font>
      <b/>
      <i/>
      <sz val="10"/>
      <name val="Arial"/>
      <family val="2"/>
    </font>
    <font>
      <b/>
      <i/>
      <sz val="9"/>
      <name val="Arial"/>
      <family val="2"/>
    </font>
    <font>
      <i/>
      <sz val="9"/>
      <name val="Wingdings"/>
      <family val="0"/>
    </font>
    <font>
      <i/>
      <sz val="9"/>
      <name val="Arial Narrow"/>
      <family val="2"/>
    </font>
    <font>
      <sz val="10"/>
      <name val="Arial Narrow"/>
      <family val="2"/>
    </font>
    <font>
      <b/>
      <sz val="9"/>
      <name val="Arial Narrow"/>
      <family val="2"/>
    </font>
    <font>
      <i/>
      <sz val="10"/>
      <name val="Arial Narrow"/>
      <family val="2"/>
    </font>
    <font>
      <sz val="8"/>
      <name val="Arial Narrow"/>
      <family val="2"/>
    </font>
    <font>
      <i/>
      <u val="single"/>
      <sz val="10"/>
      <name val="Arial Narrow"/>
      <family val="2"/>
    </font>
    <font>
      <b/>
      <i/>
      <sz val="10"/>
      <color indexed="10"/>
      <name val="Arial Narrow"/>
      <family val="2"/>
    </font>
    <font>
      <b/>
      <sz val="10"/>
      <color indexed="12"/>
      <name val="Arial Narrow"/>
      <family val="2"/>
    </font>
    <font>
      <b/>
      <i/>
      <sz val="10"/>
      <color indexed="12"/>
      <name val="Arial Narrow"/>
      <family val="2"/>
    </font>
    <font>
      <strike/>
      <sz val="5"/>
      <name val="Arial"/>
      <family val="2"/>
    </font>
    <font>
      <b/>
      <sz val="10"/>
      <color indexed="8"/>
      <name val="Arial"/>
      <family val="2"/>
    </font>
    <font>
      <b/>
      <u val="single"/>
      <sz val="10"/>
      <color indexed="8"/>
      <name val="Arial"/>
      <family val="2"/>
    </font>
    <font>
      <sz val="9"/>
      <name val="Arial Narrow"/>
      <family val="2"/>
    </font>
    <font>
      <u val="single"/>
      <sz val="10"/>
      <color indexed="12"/>
      <name val="Arial"/>
      <family val="2"/>
    </font>
    <font>
      <u val="double"/>
      <sz val="10"/>
      <name val="Arial"/>
      <family val="2"/>
    </font>
    <font>
      <sz val="10"/>
      <name val="Calibri"/>
      <family val="2"/>
    </font>
    <font>
      <b/>
      <sz val="10"/>
      <name val="Webdings"/>
      <family val="1"/>
    </font>
    <font>
      <b/>
      <i/>
      <sz val="9"/>
      <color indexed="12"/>
      <name val="Arial"/>
      <family val="2"/>
    </font>
    <font>
      <b/>
      <i/>
      <sz val="10"/>
      <color indexed="12"/>
      <name val="Arial"/>
      <family val="2"/>
    </font>
    <font>
      <b/>
      <i/>
      <u val="single"/>
      <sz val="9"/>
      <name val="Arial"/>
      <family val="2"/>
    </font>
    <font>
      <sz val="10"/>
      <name val="ZapfChancery"/>
      <family val="1"/>
    </font>
    <font>
      <sz val="9"/>
      <color indexed="8"/>
      <name val="Arial"/>
      <family val="2"/>
    </font>
    <font>
      <b/>
      <sz val="9"/>
      <color indexed="8"/>
      <name val="Arial"/>
      <family val="2"/>
    </font>
    <font>
      <b/>
      <i/>
      <u val="single"/>
      <sz val="10"/>
      <name val="Arial"/>
      <family val="2"/>
    </font>
    <font>
      <b/>
      <u val="single"/>
      <sz val="9"/>
      <name val="Arial"/>
      <family val="2"/>
    </font>
    <font>
      <u val="single"/>
      <sz val="9"/>
      <name val="Arial"/>
      <family val="2"/>
    </font>
    <font>
      <i/>
      <sz val="8"/>
      <name val="Arial Narrow"/>
      <family val="2"/>
    </font>
    <font>
      <sz val="9"/>
      <name val="Calibri"/>
      <family val="2"/>
    </font>
    <font>
      <sz val="9"/>
      <name val="Tahoma"/>
      <family val="2"/>
    </font>
    <font>
      <b/>
      <strike/>
      <sz val="9"/>
      <name val="Arial"/>
      <family val="2"/>
    </font>
    <font>
      <sz val="8.5"/>
      <name val="Arial"/>
      <family val="2"/>
    </font>
    <font>
      <u val="single"/>
      <sz val="8.5"/>
      <name val="Arial"/>
      <family val="2"/>
    </font>
    <font>
      <sz val="10"/>
      <color indexed="8"/>
      <name val="Arial"/>
      <family val="2"/>
    </font>
    <font>
      <b/>
      <sz val="10"/>
      <name val="Arial Narrow"/>
      <family val="2"/>
    </font>
    <font>
      <vertAlign val="superscript"/>
      <sz val="10"/>
      <name val="Arial"/>
      <family val="2"/>
    </font>
    <font>
      <i/>
      <vertAlign val="superscript"/>
      <sz val="9"/>
      <name val="Arial"/>
      <family val="2"/>
    </font>
    <font>
      <b/>
      <sz val="8"/>
      <name val="Arial Narrow"/>
      <family val="2"/>
    </font>
    <font>
      <b/>
      <i/>
      <sz val="10"/>
      <color indexed="8"/>
      <name val="Arial"/>
      <family val="2"/>
    </font>
    <font>
      <u val="single"/>
      <sz val="10"/>
      <name val="Arial Narrow"/>
      <family val="2"/>
    </font>
    <font>
      <b/>
      <sz val="10"/>
      <color indexed="10"/>
      <name val="Arial Narrow"/>
      <family val="2"/>
    </font>
    <font>
      <b/>
      <i/>
      <u val="single"/>
      <sz val="10"/>
      <color indexed="10"/>
      <name val="Arial Narrow"/>
      <family val="2"/>
    </font>
    <font>
      <b/>
      <i/>
      <u val="single"/>
      <sz val="10"/>
      <color indexed="10"/>
      <name val="Arial"/>
      <family val="2"/>
    </font>
    <font>
      <b/>
      <u val="single"/>
      <sz val="10"/>
      <name val="Arial Narrow"/>
      <family val="2"/>
    </font>
    <font>
      <b/>
      <vertAlign val="superscript"/>
      <sz val="10"/>
      <name val="Arial Narrow"/>
      <family val="2"/>
    </font>
    <font>
      <sz val="10"/>
      <color indexed="30"/>
      <name val="Arial"/>
      <family val="2"/>
    </font>
    <font>
      <sz val="11"/>
      <name val="Arial Narrow"/>
      <family val="2"/>
    </font>
    <font>
      <u val="single"/>
      <sz val="11"/>
      <name val="Arial Narrow"/>
      <family val="2"/>
    </font>
    <font>
      <b/>
      <sz val="11"/>
      <name val="Arial Narrow"/>
      <family val="2"/>
    </font>
    <font>
      <b/>
      <sz val="10"/>
      <color indexed="30"/>
      <name val="Arial"/>
      <family val="2"/>
    </font>
    <font>
      <b/>
      <i/>
      <sz val="9"/>
      <name val="Arial Narrow"/>
      <family val="2"/>
    </font>
    <font>
      <b/>
      <u val="single"/>
      <sz val="10"/>
      <color indexed="10"/>
      <name val="Arial"/>
      <family val="2"/>
    </font>
    <font>
      <b/>
      <sz val="10"/>
      <color indexed="12"/>
      <name val="Arial"/>
      <family val="2"/>
    </font>
    <font>
      <b/>
      <sz val="10"/>
      <color indexed="9"/>
      <name val="Arial"/>
      <family val="2"/>
    </font>
    <font>
      <u val="single"/>
      <sz val="10"/>
      <color indexed="9"/>
      <name val="Arial"/>
      <family val="2"/>
    </font>
    <font>
      <sz val="10"/>
      <color indexed="12"/>
      <name val="Arial"/>
      <family val="2"/>
    </font>
    <font>
      <b/>
      <sz val="10"/>
      <color indexed="10"/>
      <name val="Webdings"/>
      <family val="1"/>
    </font>
    <font>
      <b/>
      <sz val="10"/>
      <color indexed="62"/>
      <name val="Verdana"/>
      <family val="2"/>
    </font>
    <font>
      <sz val="8"/>
      <color indexed="62"/>
      <name val="Verdana"/>
      <family val="2"/>
    </font>
    <font>
      <b/>
      <sz val="11"/>
      <color indexed="9"/>
      <name val="Arial"/>
      <family val="2"/>
    </font>
    <font>
      <sz val="11"/>
      <color indexed="9"/>
      <name val="Arial"/>
      <family val="2"/>
    </font>
    <font>
      <b/>
      <sz val="10"/>
      <color indexed="55"/>
      <name val="Arial"/>
      <family val="2"/>
    </font>
    <font>
      <sz val="10"/>
      <color indexed="60"/>
      <name val="Arial"/>
      <family val="2"/>
    </font>
    <font>
      <b/>
      <sz val="10"/>
      <color indexed="60"/>
      <name val="Arial"/>
      <family val="2"/>
    </font>
    <font>
      <u val="single"/>
      <sz val="10"/>
      <color indexed="8"/>
      <name val="Arial"/>
      <family val="2"/>
    </font>
    <font>
      <b/>
      <sz val="10"/>
      <color indexed="8"/>
      <name val="Webdings"/>
      <family val="1"/>
    </font>
    <font>
      <b/>
      <u val="single"/>
      <sz val="10"/>
      <color indexed="9"/>
      <name val="Arial"/>
      <family val="2"/>
    </font>
    <font>
      <sz val="10"/>
      <color indexed="55"/>
      <name val="Arial Narrow"/>
      <family val="2"/>
    </font>
    <font>
      <b/>
      <u val="single"/>
      <sz val="10"/>
      <color indexed="55"/>
      <name val="Arial Narrow"/>
      <family val="2"/>
    </font>
    <font>
      <b/>
      <sz val="10"/>
      <color indexed="55"/>
      <name val="Arial Narrow"/>
      <family val="2"/>
    </font>
    <font>
      <sz val="10"/>
      <color indexed="10"/>
      <name val="Arial Black"/>
      <family val="2"/>
    </font>
    <font>
      <sz val="10"/>
      <color indexed="30"/>
      <name val="Arial Narrow"/>
      <family val="2"/>
    </font>
    <font>
      <b/>
      <sz val="11"/>
      <color indexed="10"/>
      <name val="Arial Narrow"/>
      <family val="2"/>
    </font>
    <font>
      <b/>
      <sz val="9"/>
      <name val="Tahoma"/>
      <family val="2"/>
    </font>
    <font>
      <i/>
      <u val="single"/>
      <sz val="9"/>
      <name val="Arial"/>
      <family val="2"/>
    </font>
    <font>
      <b/>
      <i/>
      <u val="single"/>
      <sz val="10"/>
      <name val="Arial Narrow"/>
      <family val="2"/>
    </font>
    <font>
      <i/>
      <sz val="9"/>
      <color indexed="30"/>
      <name val="Arial"/>
      <family val="2"/>
    </font>
    <font>
      <b/>
      <sz val="11"/>
      <color indexed="10"/>
      <name val="Arial"/>
      <family val="2"/>
    </font>
    <font>
      <b/>
      <u val="single"/>
      <sz val="10"/>
      <color indexed="12"/>
      <name val="Arial Narrow"/>
      <family val="2"/>
    </font>
    <font>
      <u val="single"/>
      <sz val="9"/>
      <color indexed="8"/>
      <name val="Arial"/>
      <family val="2"/>
    </font>
    <font>
      <sz val="10"/>
      <name val="Arial Nova"/>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1"/>
      <color indexed="8"/>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0"/>
      <color rgb="FF0000CC"/>
      <name val="Arial"/>
      <family val="2"/>
    </font>
    <font>
      <b/>
      <sz val="10"/>
      <color rgb="FFFF0000"/>
      <name val="Arial"/>
      <family val="2"/>
    </font>
    <font>
      <b/>
      <sz val="10"/>
      <color theme="0"/>
      <name val="Arial"/>
      <family val="2"/>
    </font>
    <font>
      <sz val="10"/>
      <color theme="0"/>
      <name val="Arial"/>
      <family val="2"/>
    </font>
    <font>
      <u val="single"/>
      <sz val="10"/>
      <color theme="0"/>
      <name val="Arial"/>
      <family val="2"/>
    </font>
    <font>
      <sz val="10"/>
      <color rgb="FFFF0000"/>
      <name val="Arial"/>
      <family val="2"/>
    </font>
    <font>
      <sz val="10"/>
      <color rgb="FF0000FF"/>
      <name val="Arial"/>
      <family val="2"/>
    </font>
    <font>
      <b/>
      <sz val="10"/>
      <color rgb="FFFFFFFF"/>
      <name val="Arial"/>
      <family val="2"/>
    </font>
    <font>
      <b/>
      <sz val="10"/>
      <color theme="1"/>
      <name val="Arial"/>
      <family val="2"/>
    </font>
    <font>
      <b/>
      <sz val="10"/>
      <color rgb="FFFF0000"/>
      <name val="Webdings"/>
      <family val="1"/>
    </font>
    <font>
      <sz val="9"/>
      <color theme="1"/>
      <name val="Arial"/>
      <family val="2"/>
    </font>
    <font>
      <b/>
      <sz val="9"/>
      <color theme="1"/>
      <name val="Arial"/>
      <family val="2"/>
    </font>
    <font>
      <b/>
      <sz val="10"/>
      <color rgb="FF663399"/>
      <name val="Verdana"/>
      <family val="2"/>
    </font>
    <font>
      <sz val="8"/>
      <color rgb="FF663399"/>
      <name val="Verdana"/>
      <family val="2"/>
    </font>
    <font>
      <b/>
      <sz val="11"/>
      <color theme="0"/>
      <name val="Arial"/>
      <family val="2"/>
    </font>
    <font>
      <sz val="11"/>
      <color theme="0"/>
      <name val="Arial"/>
      <family val="2"/>
    </font>
    <font>
      <b/>
      <sz val="10"/>
      <color theme="0" tint="-0.3499799966812134"/>
      <name val="Arial"/>
      <family val="2"/>
    </font>
    <font>
      <b/>
      <sz val="10"/>
      <color rgb="FF0000FF"/>
      <name val="Arial"/>
      <family val="2"/>
    </font>
    <font>
      <sz val="10"/>
      <color rgb="FFC00000"/>
      <name val="Arial"/>
      <family val="2"/>
    </font>
    <font>
      <b/>
      <sz val="10"/>
      <color rgb="FFC00000"/>
      <name val="Arial"/>
      <family val="2"/>
    </font>
    <font>
      <sz val="10"/>
      <color theme="1"/>
      <name val="Arial"/>
      <family val="2"/>
    </font>
    <font>
      <u val="single"/>
      <sz val="10"/>
      <color theme="1"/>
      <name val="Arial"/>
      <family val="2"/>
    </font>
    <font>
      <b/>
      <sz val="10"/>
      <color theme="1"/>
      <name val="Webdings"/>
      <family val="1"/>
    </font>
    <font>
      <b/>
      <u val="single"/>
      <sz val="10"/>
      <color theme="0"/>
      <name val="Arial"/>
      <family val="2"/>
    </font>
    <font>
      <b/>
      <sz val="10"/>
      <color rgb="FFFF0000"/>
      <name val="Arial Narrow"/>
      <family val="2"/>
    </font>
    <font>
      <b/>
      <u val="single"/>
      <sz val="10"/>
      <color theme="0" tint="-0.3499799966812134"/>
      <name val="Arial Narrow"/>
      <family val="2"/>
    </font>
    <font>
      <b/>
      <sz val="10"/>
      <color theme="0" tint="-0.3499799966812134"/>
      <name val="Arial Narrow"/>
      <family val="2"/>
    </font>
    <font>
      <sz val="10"/>
      <color rgb="FFFF0000"/>
      <name val="Arial Black"/>
      <family val="2"/>
    </font>
    <font>
      <sz val="10"/>
      <color theme="0" tint="-0.3499799966812134"/>
      <name val="Arial Narrow"/>
      <family val="2"/>
    </font>
    <font>
      <b/>
      <sz val="11"/>
      <color rgb="FFFF0000"/>
      <name val="Arial"/>
      <family val="2"/>
    </font>
    <font>
      <b/>
      <sz val="10"/>
      <color rgb="FF0000FF"/>
      <name val="Arial Narrow"/>
      <family val="2"/>
    </font>
    <font>
      <b/>
      <i/>
      <sz val="9"/>
      <color rgb="FF0000FF"/>
      <name val="Arial"/>
      <family val="2"/>
    </font>
    <font>
      <b/>
      <sz val="11"/>
      <color rgb="FFFF0000"/>
      <name val="Arial Narrow"/>
      <family val="2"/>
    </font>
    <font>
      <sz val="10"/>
      <color rgb="FF0033CC"/>
      <name val="Arial Narrow"/>
      <family val="2"/>
    </font>
    <font>
      <i/>
      <sz val="9"/>
      <color rgb="FF0033CC"/>
      <name val="Arial"/>
      <family val="2"/>
    </font>
    <font>
      <b/>
      <i/>
      <sz val="10"/>
      <color rgb="FFFF0000"/>
      <name val="Arial Narrow"/>
      <family val="2"/>
    </font>
    <font>
      <b/>
      <u val="single"/>
      <sz val="10"/>
      <color rgb="FF0000CC"/>
      <name val="Arial Narrow"/>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theme="0" tint="-0.3499799966812134"/>
        <bgColor indexed="64"/>
      </patternFill>
    </fill>
    <fill>
      <patternFill patternType="solid">
        <fgColor rgb="FF92D050"/>
        <bgColor indexed="64"/>
      </patternFill>
    </fill>
    <fill>
      <patternFill patternType="solid">
        <fgColor theme="0"/>
        <bgColor indexed="64"/>
      </patternFill>
    </fill>
    <fill>
      <patternFill patternType="solid">
        <fgColor theme="9" tint="-0.24997000396251678"/>
        <bgColor indexed="64"/>
      </patternFill>
    </fill>
    <fill>
      <patternFill patternType="solid">
        <fgColor rgb="FF99CCFF"/>
        <bgColor indexed="64"/>
      </patternFill>
    </fill>
    <fill>
      <patternFill patternType="solid">
        <fgColor rgb="FF0000FF"/>
        <bgColor indexed="64"/>
      </patternFill>
    </fill>
    <fill>
      <patternFill patternType="solid">
        <fgColor theme="7" tint="-0.24997000396251678"/>
        <bgColor indexed="64"/>
      </patternFill>
    </fill>
    <fill>
      <patternFill patternType="solid">
        <fgColor rgb="FFFFC000"/>
        <bgColor indexed="64"/>
      </patternFill>
    </fill>
    <fill>
      <patternFill patternType="solid">
        <fgColor rgb="FFFFFF00"/>
        <bgColor indexed="64"/>
      </patternFill>
    </fill>
    <fill>
      <patternFill patternType="solid">
        <fgColor rgb="FF969696"/>
        <bgColor indexed="64"/>
      </patternFill>
    </fill>
    <fill>
      <patternFill patternType="solid">
        <fgColor rgb="FF00B0F0"/>
        <bgColor indexed="64"/>
      </patternFill>
    </fill>
    <fill>
      <patternFill patternType="solid">
        <fgColor rgb="FF663300"/>
        <bgColor indexed="64"/>
      </patternFill>
    </fill>
    <fill>
      <patternFill patternType="solid">
        <fgColor theme="9" tint="-0.4999699890613556"/>
        <bgColor indexed="64"/>
      </patternFill>
    </fill>
    <fill>
      <patternFill patternType="solid">
        <fgColor rgb="FF00FFFF"/>
        <bgColor indexed="64"/>
      </patternFill>
    </fill>
    <fill>
      <patternFill patternType="solid">
        <fgColor rgb="FF00B050"/>
        <bgColor indexed="64"/>
      </patternFill>
    </fill>
    <fill>
      <patternFill patternType="solid">
        <fgColor rgb="FF6600FF"/>
        <bgColor indexed="64"/>
      </patternFill>
    </fill>
    <fill>
      <patternFill patternType="solid">
        <fgColor rgb="FFFFFF99"/>
        <bgColor indexed="64"/>
      </patternFill>
    </fill>
    <fill>
      <patternFill patternType="solid">
        <fgColor theme="0" tint="-0.4999699890613556"/>
        <bgColor indexed="64"/>
      </patternFill>
    </fill>
  </fills>
  <borders count="2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dashed"/>
      <bottom/>
    </border>
    <border>
      <left/>
      <right/>
      <top style="dashed"/>
      <bottom/>
    </border>
    <border>
      <left/>
      <right style="thin"/>
      <top style="dashed"/>
      <bottom/>
    </border>
    <border>
      <left style="thin"/>
      <right style="thin"/>
      <top style="thin"/>
      <bottom style="thin"/>
    </border>
    <border>
      <left/>
      <right/>
      <top style="thin"/>
      <bottom style="thin"/>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medium"/>
      <right style="medium"/>
      <top style="medium"/>
      <bottom style="medium"/>
    </border>
    <border>
      <left/>
      <right style="thin"/>
      <top style="thin"/>
      <bottom style="thin"/>
    </border>
    <border>
      <left style="medium"/>
      <right style="medium"/>
      <top style="medium"/>
      <bottom/>
    </border>
    <border>
      <left style="thin"/>
      <right style="thin"/>
      <top style="thin"/>
      <bottom/>
    </border>
    <border>
      <left style="thin"/>
      <right/>
      <top style="thin"/>
      <bottom style="thin"/>
    </border>
    <border>
      <left style="thin"/>
      <right style="thin"/>
      <top/>
      <bottom/>
    </border>
    <border>
      <left style="medium"/>
      <right style="medium"/>
      <top/>
      <bottom/>
    </border>
    <border>
      <left style="medium"/>
      <right style="medium"/>
      <top/>
      <bottom style="medium"/>
    </border>
    <border>
      <left style="medium"/>
      <right style="medium"/>
      <top style="thin"/>
      <bottom style="medium"/>
    </border>
    <border>
      <left style="medium">
        <color theme="0"/>
      </left>
      <right style="medium">
        <color theme="0"/>
      </right>
      <top style="medium">
        <color theme="0"/>
      </top>
      <bottom style="medium">
        <color theme="0"/>
      </bottom>
    </border>
    <border>
      <left style="medium"/>
      <right style="medium"/>
      <top style="thin"/>
      <bottom/>
    </border>
    <border>
      <left style="medium"/>
      <right style="thin"/>
      <top style="medium"/>
      <bottom style="thin"/>
    </border>
    <border>
      <left style="medium">
        <color theme="9" tint="-0.24993999302387238"/>
      </left>
      <right/>
      <top style="medium">
        <color theme="9" tint="-0.24993999302387238"/>
      </top>
      <bottom/>
    </border>
    <border>
      <left/>
      <right/>
      <top style="medium">
        <color theme="9" tint="-0.24993999302387238"/>
      </top>
      <bottom/>
    </border>
    <border>
      <left style="medium"/>
      <right style="medium">
        <color theme="9" tint="-0.24993999302387238"/>
      </right>
      <top style="medium">
        <color theme="9" tint="-0.24993999302387238"/>
      </top>
      <bottom style="medium"/>
    </border>
    <border>
      <left style="medium">
        <color theme="9" tint="-0.24993999302387238"/>
      </left>
      <right/>
      <top/>
      <bottom/>
    </border>
    <border>
      <left style="thin"/>
      <right style="medium">
        <color theme="9" tint="-0.24993999302387238"/>
      </right>
      <top/>
      <bottom style="thin"/>
    </border>
    <border>
      <left/>
      <right style="medium">
        <color theme="9" tint="-0.24993999302387238"/>
      </right>
      <top style="thin"/>
      <bottom style="thin"/>
    </border>
    <border>
      <left style="thin"/>
      <right style="medium">
        <color theme="9" tint="-0.24993999302387238"/>
      </right>
      <top style="thin"/>
      <bottom style="thin"/>
    </border>
    <border>
      <left/>
      <right style="medium">
        <color theme="9" tint="-0.24993999302387238"/>
      </right>
      <top/>
      <bottom/>
    </border>
    <border>
      <left style="thin"/>
      <right style="medium">
        <color theme="9" tint="-0.24993999302387238"/>
      </right>
      <top style="medium"/>
      <bottom style="thin"/>
    </border>
    <border>
      <left style="medium">
        <color theme="9" tint="-0.24993999302387238"/>
      </left>
      <right/>
      <top/>
      <bottom style="medium">
        <color theme="9" tint="-0.24993999302387238"/>
      </bottom>
    </border>
    <border>
      <left/>
      <right/>
      <top/>
      <bottom style="medium">
        <color theme="9" tint="-0.24993999302387238"/>
      </bottom>
    </border>
    <border>
      <left style="medium"/>
      <right/>
      <top/>
      <bottom style="medium">
        <color theme="9" tint="-0.24993999302387238"/>
      </bottom>
    </border>
    <border>
      <left style="thin"/>
      <right style="medium">
        <color theme="9" tint="-0.24993999302387238"/>
      </right>
      <top style="thin"/>
      <bottom style="medium">
        <color theme="9" tint="-0.24993999302387238"/>
      </bottom>
    </border>
    <border>
      <left style="medium">
        <color rgb="FF00B050"/>
      </left>
      <right/>
      <top style="medium">
        <color rgb="FF00B050"/>
      </top>
      <bottom/>
    </border>
    <border>
      <left/>
      <right/>
      <top style="medium">
        <color rgb="FF00B050"/>
      </top>
      <bottom/>
    </border>
    <border>
      <left style="medium"/>
      <right style="medium">
        <color rgb="FF00B050"/>
      </right>
      <top style="medium">
        <color rgb="FF00B050"/>
      </top>
      <bottom style="medium"/>
    </border>
    <border>
      <left style="medium">
        <color rgb="FF00B050"/>
      </left>
      <right/>
      <top/>
      <bottom/>
    </border>
    <border>
      <left/>
      <right style="medium">
        <color rgb="FF00B050"/>
      </right>
      <top/>
      <bottom/>
    </border>
    <border>
      <left style="thin"/>
      <right style="medium">
        <color rgb="FF00B050"/>
      </right>
      <top style="thin"/>
      <bottom style="thin"/>
    </border>
    <border>
      <left style="medium">
        <color rgb="FF00B050"/>
      </left>
      <right/>
      <top/>
      <bottom style="thin"/>
    </border>
    <border>
      <left style="medium">
        <color rgb="FF00B050"/>
      </left>
      <right/>
      <top/>
      <bottom style="medium">
        <color rgb="FF00B050"/>
      </bottom>
    </border>
    <border>
      <left/>
      <right/>
      <top/>
      <bottom style="medium">
        <color rgb="FF00B050"/>
      </bottom>
    </border>
    <border>
      <left style="thin"/>
      <right style="medium">
        <color rgb="FF00B050"/>
      </right>
      <top style="thin"/>
      <bottom style="medium">
        <color rgb="FF00B050"/>
      </bottom>
    </border>
    <border>
      <left style="thick">
        <color rgb="FF0000FF"/>
      </left>
      <right/>
      <top style="thick">
        <color rgb="FF0000FF"/>
      </top>
      <bottom/>
    </border>
    <border>
      <left/>
      <right/>
      <top style="thick">
        <color rgb="FF0000FF"/>
      </top>
      <bottom/>
    </border>
    <border>
      <left style="medium"/>
      <right style="thick">
        <color rgb="FF0000FF"/>
      </right>
      <top style="thick">
        <color rgb="FF0000FF"/>
      </top>
      <bottom style="medium"/>
    </border>
    <border>
      <left style="thick">
        <color rgb="FF0000FF"/>
      </left>
      <right/>
      <top/>
      <bottom/>
    </border>
    <border>
      <left/>
      <right style="thick">
        <color rgb="FF0000FF"/>
      </right>
      <top/>
      <bottom/>
    </border>
    <border>
      <left style="thin"/>
      <right style="thick">
        <color rgb="FF0000FF"/>
      </right>
      <top style="thin"/>
      <bottom style="thin"/>
    </border>
    <border>
      <left style="thick">
        <color rgb="FF0000FF"/>
      </left>
      <right/>
      <top/>
      <bottom style="thin"/>
    </border>
    <border>
      <left style="thick">
        <color rgb="FF0000FF"/>
      </left>
      <right/>
      <top/>
      <bottom style="thick">
        <color rgb="FF0000FF"/>
      </bottom>
    </border>
    <border>
      <left/>
      <right/>
      <top/>
      <bottom style="thick">
        <color rgb="FF0000FF"/>
      </bottom>
    </border>
    <border>
      <left style="thin"/>
      <right style="thick">
        <color rgb="FF0000FF"/>
      </right>
      <top style="thin"/>
      <bottom style="thick">
        <color rgb="FF0000FF"/>
      </bottom>
    </border>
    <border>
      <left style="thick">
        <color rgb="FF00B050"/>
      </left>
      <right/>
      <top style="thick">
        <color rgb="FF00B050"/>
      </top>
      <bottom/>
    </border>
    <border>
      <left/>
      <right/>
      <top style="thick">
        <color rgb="FF00B050"/>
      </top>
      <bottom/>
    </border>
    <border>
      <left style="medium"/>
      <right style="thick">
        <color rgb="FF00B050"/>
      </right>
      <top style="thick">
        <color rgb="FF00B050"/>
      </top>
      <bottom style="medium"/>
    </border>
    <border>
      <left style="thick">
        <color rgb="FF00B050"/>
      </left>
      <right/>
      <top/>
      <bottom/>
    </border>
    <border>
      <left style="thick">
        <color rgb="FF00B050"/>
      </left>
      <right/>
      <top/>
      <bottom style="thin"/>
    </border>
    <border>
      <left style="thin"/>
      <right style="thick">
        <color rgb="FF00B050"/>
      </right>
      <top style="medium"/>
      <bottom style="thin"/>
    </border>
    <border>
      <left style="thick">
        <color rgb="FF00B050"/>
      </left>
      <right/>
      <top/>
      <bottom style="thick">
        <color rgb="FF00B050"/>
      </bottom>
    </border>
    <border>
      <left/>
      <right/>
      <top/>
      <bottom style="thick">
        <color rgb="FF00B050"/>
      </bottom>
    </border>
    <border>
      <left style="medium"/>
      <right/>
      <top/>
      <bottom style="thick">
        <color rgb="FF00B050"/>
      </bottom>
    </border>
    <border>
      <left style="thick">
        <color theme="9" tint="-0.24993999302387238"/>
      </left>
      <right/>
      <top style="thick">
        <color theme="9" tint="-0.24993999302387238"/>
      </top>
      <bottom/>
    </border>
    <border>
      <left/>
      <right/>
      <top style="thick">
        <color theme="9" tint="-0.24993999302387238"/>
      </top>
      <bottom/>
    </border>
    <border>
      <left style="medium"/>
      <right style="thick">
        <color theme="9" tint="-0.24993999302387238"/>
      </right>
      <top style="thick">
        <color theme="9" tint="-0.24993999302387238"/>
      </top>
      <bottom style="medium"/>
    </border>
    <border>
      <left style="thick">
        <color theme="9" tint="-0.24993999302387238"/>
      </left>
      <right/>
      <top/>
      <bottom/>
    </border>
    <border>
      <left style="thin"/>
      <right style="thick">
        <color theme="9" tint="-0.24993999302387238"/>
      </right>
      <top style="thin"/>
      <bottom style="thin"/>
    </border>
    <border>
      <left style="thick">
        <color theme="9" tint="-0.24993999302387238"/>
      </left>
      <right/>
      <top/>
      <bottom style="thin"/>
    </border>
    <border>
      <left/>
      <right style="thick">
        <color theme="9" tint="-0.24993999302387238"/>
      </right>
      <top/>
      <bottom/>
    </border>
    <border>
      <left style="thin"/>
      <right style="thick">
        <color theme="9" tint="-0.24993999302387238"/>
      </right>
      <top style="medium"/>
      <bottom style="thin"/>
    </border>
    <border>
      <left style="thick">
        <color theme="9" tint="-0.24993999302387238"/>
      </left>
      <right/>
      <top/>
      <bottom style="thick">
        <color theme="9" tint="-0.24993999302387238"/>
      </bottom>
    </border>
    <border>
      <left/>
      <right/>
      <top/>
      <bottom style="thick">
        <color theme="9" tint="-0.24993999302387238"/>
      </bottom>
    </border>
    <border>
      <left style="medium"/>
      <right/>
      <top/>
      <bottom style="thick">
        <color theme="9" tint="-0.24993999302387238"/>
      </bottom>
    </border>
    <border>
      <left style="thin"/>
      <right style="thick">
        <color theme="9" tint="-0.24993999302387238"/>
      </right>
      <top style="thin"/>
      <bottom style="thick">
        <color theme="9" tint="-0.24993999302387238"/>
      </bottom>
    </border>
    <border>
      <left/>
      <right style="thick">
        <color rgb="FF00B050"/>
      </right>
      <top/>
      <bottom/>
    </border>
    <border>
      <left style="thin"/>
      <right style="thick">
        <color rgb="FF00B050"/>
      </right>
      <top style="thin"/>
      <bottom style="thin"/>
    </border>
    <border>
      <left style="thin"/>
      <right style="thick">
        <color rgb="FF00B050"/>
      </right>
      <top style="thin"/>
      <bottom style="thick">
        <color rgb="FF00B050"/>
      </bottom>
    </border>
    <border>
      <left style="thick">
        <color theme="9" tint="-0.4999699890613556"/>
      </left>
      <right/>
      <top style="thick">
        <color theme="9" tint="-0.4999699890613556"/>
      </top>
      <bottom/>
    </border>
    <border>
      <left/>
      <right/>
      <top style="thick">
        <color theme="9" tint="-0.4999699890613556"/>
      </top>
      <bottom/>
    </border>
    <border>
      <left style="thick">
        <color theme="9" tint="-0.4999699890613556"/>
      </left>
      <right/>
      <top/>
      <bottom/>
    </border>
    <border>
      <left/>
      <right/>
      <top/>
      <bottom style="thick">
        <color theme="9" tint="-0.4999699890613556"/>
      </bottom>
    </border>
    <border>
      <left style="medium">
        <color theme="9" tint="-0.24993999302387238"/>
      </left>
      <right/>
      <top/>
      <bottom style="thin"/>
    </border>
    <border>
      <left style="thin"/>
      <right style="thick">
        <color rgb="FF0000FF"/>
      </right>
      <top/>
      <bottom style="thin"/>
    </border>
    <border>
      <left/>
      <right style="thick">
        <color rgb="FF0000FF"/>
      </right>
      <top style="thin"/>
      <bottom style="thin"/>
    </border>
    <border>
      <left style="thin"/>
      <right style="medium">
        <color rgb="FF00B050"/>
      </right>
      <top style="medium">
        <color rgb="FF00B050"/>
      </top>
      <bottom style="thin"/>
    </border>
    <border>
      <left style="medium">
        <color rgb="FF0000FF"/>
      </left>
      <right/>
      <top style="medium">
        <color rgb="FF0000FF"/>
      </top>
      <bottom/>
    </border>
    <border>
      <left/>
      <right/>
      <top style="medium">
        <color rgb="FF0000FF"/>
      </top>
      <bottom/>
    </border>
    <border>
      <left style="thin"/>
      <right style="medium">
        <color rgb="FF0000FF"/>
      </right>
      <top style="medium">
        <color rgb="FF0000FF"/>
      </top>
      <bottom style="thin"/>
    </border>
    <border>
      <left/>
      <right/>
      <top/>
      <bottom style="medium">
        <color rgb="FF0000FF"/>
      </bottom>
    </border>
    <border>
      <left style="thin"/>
      <right style="medium">
        <color rgb="FF0000FF"/>
      </right>
      <top style="thin"/>
      <bottom style="medium">
        <color rgb="FF0000FF"/>
      </bottom>
    </border>
    <border>
      <left style="medium">
        <color rgb="FF0000FF"/>
      </left>
      <right/>
      <top/>
      <bottom/>
    </border>
    <border>
      <left style="thin"/>
      <right style="medium">
        <color rgb="FF0000FF"/>
      </right>
      <top style="thin"/>
      <bottom style="thin"/>
    </border>
    <border>
      <left style="thin"/>
      <right style="thick">
        <color rgb="FF00B050"/>
      </right>
      <top style="thick">
        <color rgb="FF00B050"/>
      </top>
      <bottom style="thin"/>
    </border>
    <border>
      <left style="thin"/>
      <right style="medium">
        <color theme="9" tint="-0.24993999302387238"/>
      </right>
      <top style="medium">
        <color theme="9" tint="-0.24993999302387238"/>
      </top>
      <bottom style="thin"/>
    </border>
    <border>
      <left style="thin"/>
      <right style="thick">
        <color rgb="FF0000FF"/>
      </right>
      <top style="thick">
        <color rgb="FF0000FF"/>
      </top>
      <bottom style="thin"/>
    </border>
    <border>
      <left style="medium"/>
      <right style="thick">
        <color theme="9" tint="-0.24993999302387238"/>
      </right>
      <top style="thick">
        <color theme="9" tint="-0.24993999302387238"/>
      </top>
      <bottom/>
    </border>
    <border>
      <left style="thin"/>
      <right style="thick">
        <color theme="9" tint="-0.24993999302387238"/>
      </right>
      <top style="thick">
        <color theme="9" tint="-0.24993999302387238"/>
      </top>
      <bottom style="thin"/>
    </border>
    <border>
      <left/>
      <right style="medium">
        <color theme="9" tint="-0.24993999302387238"/>
      </right>
      <top style="medium">
        <color theme="9" tint="-0.24993999302387238"/>
      </top>
      <bottom/>
    </border>
    <border>
      <left/>
      <right style="medium">
        <color theme="9" tint="-0.24993999302387238"/>
      </right>
      <top/>
      <bottom style="medium">
        <color theme="9" tint="-0.24993999302387238"/>
      </bottom>
    </border>
    <border>
      <left/>
      <right style="thick">
        <color rgb="FF00B050"/>
      </right>
      <top style="thick">
        <color rgb="FF00B050"/>
      </top>
      <bottom/>
    </border>
    <border>
      <left/>
      <right style="thick">
        <color rgb="FF00B050"/>
      </right>
      <top/>
      <bottom style="thick">
        <color rgb="FF00B050"/>
      </bottom>
    </border>
    <border>
      <left style="thick">
        <color rgb="FFC00000"/>
      </left>
      <right/>
      <top style="thick">
        <color rgb="FFC00000"/>
      </top>
      <bottom/>
    </border>
    <border>
      <left/>
      <right/>
      <top style="thick">
        <color rgb="FFC00000"/>
      </top>
      <bottom/>
    </border>
    <border>
      <left/>
      <right style="thick">
        <color rgb="FFC00000"/>
      </right>
      <top style="thick">
        <color rgb="FFC00000"/>
      </top>
      <bottom/>
    </border>
    <border>
      <left/>
      <right style="thick">
        <color rgb="FF0000FF"/>
      </right>
      <top style="thick">
        <color rgb="FF0000FF"/>
      </top>
      <bottom/>
    </border>
    <border>
      <left/>
      <right style="thick">
        <color rgb="FF0000FF"/>
      </right>
      <top/>
      <bottom style="thick">
        <color rgb="FF0000FF"/>
      </bottom>
    </border>
    <border>
      <left/>
      <right style="thick">
        <color theme="9" tint="-0.24993999302387238"/>
      </right>
      <top style="thick">
        <color theme="9" tint="-0.24993999302387238"/>
      </top>
      <bottom/>
    </border>
    <border>
      <left/>
      <right style="thick">
        <color theme="9" tint="-0.24993999302387238"/>
      </right>
      <top/>
      <bottom style="thick">
        <color theme="9" tint="-0.24993999302387238"/>
      </bottom>
    </border>
    <border>
      <left/>
      <right style="thick">
        <color theme="9" tint="-0.4999699890613556"/>
      </right>
      <top style="thick">
        <color theme="9" tint="-0.4999699890613556"/>
      </top>
      <bottom/>
    </border>
    <border>
      <left/>
      <right style="thick">
        <color theme="9" tint="-0.4999699890613556"/>
      </right>
      <top/>
      <bottom/>
    </border>
    <border>
      <left style="thick">
        <color theme="9" tint="-0.4999699890613556"/>
      </left>
      <right/>
      <top/>
      <bottom style="thick">
        <color theme="9" tint="-0.4999699890613556"/>
      </bottom>
    </border>
    <border>
      <left/>
      <right style="thick">
        <color theme="9" tint="-0.4999699890613556"/>
      </right>
      <top/>
      <bottom style="thick">
        <color theme="9" tint="-0.4999699890613556"/>
      </bottom>
    </border>
    <border>
      <left style="medium"/>
      <right style="medium"/>
      <top style="thick">
        <color theme="9" tint="-0.24993999302387238"/>
      </top>
      <bottom/>
    </border>
    <border>
      <left style="thin"/>
      <right style="thin"/>
      <top/>
      <bottom style="thick">
        <color theme="9" tint="-0.24993999302387238"/>
      </bottom>
    </border>
    <border>
      <left style="medium"/>
      <right style="medium"/>
      <top style="thick">
        <color rgb="FF00B050"/>
      </top>
      <bottom style="medium"/>
    </border>
    <border>
      <left style="thin"/>
      <right style="thin"/>
      <top style="thin"/>
      <bottom style="thick">
        <color rgb="FF00B050"/>
      </bottom>
    </border>
    <border>
      <left style="medium"/>
      <right style="medium"/>
      <top style="thick">
        <color rgb="FF0000FF"/>
      </top>
      <bottom style="medium"/>
    </border>
    <border>
      <left style="medium"/>
      <right style="medium"/>
      <top style="thick">
        <color theme="9" tint="-0.4999699890613556"/>
      </top>
      <bottom style="medium"/>
    </border>
    <border>
      <left style="thin"/>
      <right style="thin"/>
      <top style="thin"/>
      <bottom style="thick">
        <color theme="9" tint="-0.4999699890613556"/>
      </bottom>
    </border>
    <border>
      <left style="thin"/>
      <right style="thin"/>
      <top/>
      <bottom style="thick">
        <color rgb="FF0000FF"/>
      </bottom>
    </border>
    <border>
      <left style="thick">
        <color rgb="FFC00000"/>
      </left>
      <right/>
      <top/>
      <bottom/>
    </border>
    <border>
      <left/>
      <right/>
      <top/>
      <bottom style="thick">
        <color rgb="FFC00000"/>
      </bottom>
    </border>
    <border>
      <left/>
      <right style="thick">
        <color rgb="FFC00000"/>
      </right>
      <top/>
      <bottom/>
    </border>
    <border>
      <left style="thick">
        <color rgb="FFC00000"/>
      </left>
      <right/>
      <top/>
      <bottom style="thick">
        <color rgb="FFC00000"/>
      </bottom>
    </border>
    <border>
      <left/>
      <right style="thick">
        <color rgb="FFC00000"/>
      </right>
      <top/>
      <bottom style="thick">
        <color rgb="FFC00000"/>
      </bottom>
    </border>
    <border>
      <left/>
      <right style="thick">
        <color theme="9" tint="-0.24993999302387238"/>
      </right>
      <top/>
      <bottom style="thin"/>
    </border>
    <border>
      <left/>
      <right/>
      <top/>
      <bottom style="dashed"/>
    </border>
    <border>
      <left style="medium">
        <color theme="9" tint="-0.4999699890613556"/>
      </left>
      <right/>
      <top/>
      <bottom style="medium">
        <color theme="9" tint="-0.4999699890613556"/>
      </bottom>
    </border>
    <border>
      <left/>
      <right/>
      <top/>
      <bottom style="medium">
        <color theme="9" tint="-0.4999699890613556"/>
      </bottom>
    </border>
    <border>
      <left/>
      <right style="medium">
        <color theme="9" tint="-0.4999699890613556"/>
      </right>
      <top/>
      <bottom style="medium">
        <color theme="9" tint="-0.4999699890613556"/>
      </bottom>
    </border>
    <border>
      <left style="medium">
        <color theme="9" tint="-0.4999699890613556"/>
      </left>
      <right/>
      <top style="medium">
        <color theme="9" tint="-0.4999699890613556"/>
      </top>
      <bottom/>
    </border>
    <border>
      <left/>
      <right/>
      <top style="medium">
        <color theme="9" tint="-0.4999699890613556"/>
      </top>
      <bottom/>
    </border>
    <border>
      <left style="medium"/>
      <right style="medium">
        <color theme="9" tint="-0.4999699890613556"/>
      </right>
      <top style="medium">
        <color theme="9" tint="-0.4999699890613556"/>
      </top>
      <bottom style="medium"/>
    </border>
    <border>
      <left/>
      <right style="thin"/>
      <top/>
      <bottom style="dashed"/>
    </border>
    <border>
      <left/>
      <right style="medium">
        <color theme="9" tint="-0.4999699890613556"/>
      </right>
      <top/>
      <bottom/>
    </border>
    <border>
      <left style="medium"/>
      <right style="medium"/>
      <top style="thick">
        <color theme="9" tint="-0.24993999302387238"/>
      </top>
      <bottom style="medium"/>
    </border>
    <border>
      <left style="thin"/>
      <right style="thin"/>
      <top style="thin"/>
      <bottom style="thick">
        <color theme="9" tint="-0.24993999302387238"/>
      </bottom>
    </border>
    <border>
      <left/>
      <right/>
      <top style="thick">
        <color theme="9" tint="-0.24993999302387238"/>
      </top>
      <bottom style="thick">
        <color theme="9" tint="-0.4999699890613556"/>
      </bottom>
    </border>
    <border>
      <left style="medium"/>
      <right style="thick">
        <color rgb="FF00B050"/>
      </right>
      <top style="thick">
        <color rgb="FF00B050"/>
      </top>
      <bottom/>
    </border>
    <border>
      <left style="thin"/>
      <right/>
      <top/>
      <bottom style="dashed"/>
    </border>
    <border>
      <left style="thin"/>
      <right style="thick">
        <color rgb="FF0000FF"/>
      </right>
      <top style="thin"/>
      <bottom/>
    </border>
    <border>
      <left style="medium">
        <color rgb="FF0000FF"/>
      </left>
      <right/>
      <top/>
      <bottom style="medium">
        <color rgb="FF0000FF"/>
      </bottom>
    </border>
    <border>
      <left style="thin"/>
      <right style="thick">
        <color theme="9" tint="-0.24993999302387238"/>
      </right>
      <top style="thin"/>
      <bottom/>
    </border>
    <border>
      <left style="thin"/>
      <right/>
      <top style="dashed"/>
      <bottom style="dashed"/>
    </border>
    <border>
      <left/>
      <right/>
      <top style="dashed"/>
      <bottom style="dashed"/>
    </border>
    <border>
      <left/>
      <right style="thin"/>
      <top style="dashed"/>
      <bottom style="dashed"/>
    </border>
    <border>
      <left style="thin">
        <color rgb="FF993300"/>
      </left>
      <right/>
      <top style="thin">
        <color rgb="FF993300"/>
      </top>
      <bottom/>
    </border>
    <border>
      <left/>
      <right/>
      <top style="thin">
        <color rgb="FF993300"/>
      </top>
      <bottom/>
    </border>
    <border>
      <left/>
      <right style="thin">
        <color rgb="FF993300"/>
      </right>
      <top style="thin">
        <color rgb="FF993300"/>
      </top>
      <bottom/>
    </border>
    <border>
      <left style="thin">
        <color rgb="FF993300"/>
      </left>
      <right/>
      <top/>
      <bottom/>
    </border>
    <border>
      <left/>
      <right style="thin">
        <color rgb="FF993300"/>
      </right>
      <top/>
      <bottom/>
    </border>
    <border>
      <left style="thin">
        <color rgb="FF993300"/>
      </left>
      <right/>
      <top/>
      <bottom style="thin">
        <color rgb="FF993300"/>
      </bottom>
    </border>
    <border>
      <left/>
      <right/>
      <top/>
      <bottom style="thin">
        <color rgb="FF993300"/>
      </bottom>
    </border>
    <border>
      <left/>
      <right style="thin">
        <color rgb="FF993300"/>
      </right>
      <top/>
      <bottom style="thin">
        <color rgb="FF993300"/>
      </bottom>
    </border>
    <border>
      <left style="thick">
        <color rgb="FF0033CC"/>
      </left>
      <right/>
      <top style="thick">
        <color rgb="FF0033CC"/>
      </top>
      <bottom/>
    </border>
    <border>
      <left/>
      <right/>
      <top style="thick">
        <color rgb="FF0033CC"/>
      </top>
      <bottom/>
    </border>
    <border>
      <left/>
      <right style="thick">
        <color rgb="FF0033CC"/>
      </right>
      <top style="thick">
        <color rgb="FF0033CC"/>
      </top>
      <bottom/>
    </border>
    <border>
      <left style="thick">
        <color rgb="FF0033CC"/>
      </left>
      <right/>
      <top/>
      <bottom/>
    </border>
    <border>
      <left/>
      <right style="thick">
        <color rgb="FF0033CC"/>
      </right>
      <top/>
      <bottom/>
    </border>
    <border>
      <left style="thick">
        <color rgb="FF0033CC"/>
      </left>
      <right/>
      <top/>
      <bottom style="thick">
        <color rgb="FF0033CC"/>
      </bottom>
    </border>
    <border>
      <left/>
      <right/>
      <top/>
      <bottom style="thick">
        <color rgb="FF0033CC"/>
      </bottom>
    </border>
    <border>
      <left/>
      <right style="thick">
        <color rgb="FF0033CC"/>
      </right>
      <top/>
      <bottom style="thick">
        <color rgb="FF0033CC"/>
      </bottom>
    </border>
    <border>
      <left style="thin"/>
      <right style="thick">
        <color rgb="FF0000FF"/>
      </right>
      <top style="thick">
        <color rgb="FF0000FF"/>
      </top>
      <bottom/>
    </border>
    <border>
      <left style="medium">
        <color theme="0"/>
      </left>
      <right style="medium">
        <color theme="0"/>
      </right>
      <top style="thin"/>
      <bottom style="medium">
        <color theme="0"/>
      </bottom>
    </border>
    <border>
      <left style="thick">
        <color rgb="FF7030A0"/>
      </left>
      <right/>
      <top style="thick">
        <color rgb="FF7030A0"/>
      </top>
      <bottom/>
    </border>
    <border>
      <left/>
      <right/>
      <top style="thick">
        <color rgb="FF7030A0"/>
      </top>
      <bottom/>
    </border>
    <border>
      <left/>
      <right style="thick">
        <color rgb="FF7030A0"/>
      </right>
      <top style="thick">
        <color rgb="FF7030A0"/>
      </top>
      <bottom/>
    </border>
    <border>
      <left style="thick">
        <color rgb="FF7030A0"/>
      </left>
      <right/>
      <top/>
      <bottom/>
    </border>
    <border>
      <left/>
      <right style="thick">
        <color rgb="FF7030A0"/>
      </right>
      <top/>
      <bottom/>
    </border>
    <border>
      <left style="thin"/>
      <right style="thin"/>
      <top style="thin"/>
      <bottom style="thick">
        <color rgb="FF7030A0"/>
      </bottom>
    </border>
    <border>
      <left/>
      <right/>
      <top/>
      <bottom style="thick">
        <color rgb="FF7030A0"/>
      </bottom>
    </border>
    <border>
      <left/>
      <right style="thick">
        <color rgb="FF7030A0"/>
      </right>
      <top/>
      <bottom style="thick">
        <color rgb="FF7030A0"/>
      </bottom>
    </border>
    <border>
      <left style="thick">
        <color rgb="FF7030A0"/>
      </left>
      <right/>
      <top/>
      <bottom style="thick">
        <color rgb="FF7030A0"/>
      </bottom>
    </border>
    <border>
      <left/>
      <right style="medium"/>
      <top style="thin"/>
      <bottom/>
    </border>
    <border>
      <left style="medium"/>
      <right/>
      <top style="thin"/>
      <bottom/>
    </border>
    <border>
      <left style="medium">
        <color theme="9" tint="-0.4999699890613556"/>
      </left>
      <right/>
      <top/>
      <bottom/>
    </border>
    <border>
      <left/>
      <right style="thin"/>
      <top/>
      <bottom style="thick">
        <color theme="9" tint="-0.24993999302387238"/>
      </bottom>
    </border>
    <border>
      <left/>
      <right style="thin"/>
      <top/>
      <bottom style="thick">
        <color rgb="FF00B050"/>
      </bottom>
    </border>
    <border>
      <left/>
      <right style="thin"/>
      <top/>
      <bottom style="thick">
        <color theme="9" tint="-0.4999699890613556"/>
      </bottom>
    </border>
    <border>
      <left/>
      <right style="thin"/>
      <top/>
      <bottom style="thick">
        <color rgb="FF0000FF"/>
      </bottom>
    </border>
    <border>
      <left style="thick">
        <color rgb="FF00B050"/>
      </left>
      <right/>
      <top/>
      <bottom style="hair"/>
    </border>
    <border>
      <left/>
      <right/>
      <top/>
      <bottom style="hair"/>
    </border>
    <border>
      <left/>
      <right style="thin"/>
      <top/>
      <bottom style="hair"/>
    </border>
    <border>
      <left style="thick">
        <color rgb="FF00B050"/>
      </left>
      <right/>
      <top style="hair"/>
      <bottom style="hair"/>
    </border>
    <border>
      <left/>
      <right/>
      <top style="hair"/>
      <bottom style="hair"/>
    </border>
    <border>
      <left/>
      <right style="thin"/>
      <top style="hair"/>
      <bottom style="hair"/>
    </border>
    <border>
      <left style="thick">
        <color rgb="FF00B050"/>
      </left>
      <right/>
      <top style="hair"/>
      <bottom style="thick">
        <color rgb="FF00B050"/>
      </bottom>
    </border>
    <border>
      <left/>
      <right/>
      <top style="hair"/>
      <bottom style="thick">
        <color rgb="FF00B050"/>
      </bottom>
    </border>
    <border>
      <left/>
      <right style="thin"/>
      <top style="hair"/>
      <bottom style="thick">
        <color rgb="FF00B050"/>
      </bottom>
    </border>
    <border>
      <left/>
      <right style="thin"/>
      <top/>
      <bottom style="thick">
        <color rgb="FF7030A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129" fillId="27" borderId="1" applyNumberFormat="0" applyAlignment="0" applyProtection="0"/>
    <xf numFmtId="0" fontId="130" fillId="28"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1403">
    <xf numFmtId="0" fontId="0" fillId="0" borderId="0" xfId="0" applyAlignment="1">
      <alignment/>
    </xf>
    <xf numFmtId="0" fontId="0" fillId="0" borderId="10" xfId="0" applyBorder="1" applyAlignment="1">
      <alignment/>
    </xf>
    <xf numFmtId="0" fontId="2" fillId="0" borderId="10" xfId="0" applyFont="1" applyBorder="1" applyAlignment="1">
      <alignment/>
    </xf>
    <xf numFmtId="0" fontId="2"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0"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0" xfId="0" applyBorder="1" applyAlignment="1">
      <alignment horizontal="center"/>
    </xf>
    <xf numFmtId="0" fontId="0" fillId="0" borderId="11" xfId="0" applyBorder="1" applyAlignment="1">
      <alignment horizontal="center"/>
    </xf>
    <xf numFmtId="9" fontId="0" fillId="0" borderId="11" xfId="0" applyNumberFormat="1" applyBorder="1" applyAlignment="1">
      <alignment/>
    </xf>
    <xf numFmtId="0" fontId="2" fillId="0" borderId="13" xfId="0" applyFont="1" applyBorder="1" applyAlignment="1">
      <alignment/>
    </xf>
    <xf numFmtId="0" fontId="2"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8" xfId="0" applyBorder="1" applyAlignment="1">
      <alignment/>
    </xf>
    <xf numFmtId="0" fontId="0" fillId="0" borderId="19" xfId="0" applyBorder="1" applyAlignment="1">
      <alignment/>
    </xf>
    <xf numFmtId="9" fontId="2" fillId="0" borderId="0" xfId="0" applyNumberFormat="1" applyFont="1" applyAlignment="1">
      <alignment/>
    </xf>
    <xf numFmtId="0" fontId="0" fillId="0" borderId="0" xfId="0" applyFont="1" applyAlignment="1">
      <alignment/>
    </xf>
    <xf numFmtId="0" fontId="0" fillId="0" borderId="12" xfId="0" applyFont="1" applyBorder="1" applyAlignment="1">
      <alignment/>
    </xf>
    <xf numFmtId="0" fontId="0" fillId="0" borderId="20" xfId="0" applyBorder="1" applyAlignment="1">
      <alignment/>
    </xf>
    <xf numFmtId="0" fontId="0" fillId="0" borderId="10" xfId="0" applyBorder="1" applyAlignment="1">
      <alignment horizontal="centerContinuous"/>
    </xf>
    <xf numFmtId="0" fontId="2" fillId="0" borderId="18" xfId="0" applyFont="1" applyBorder="1" applyAlignment="1">
      <alignment/>
    </xf>
    <xf numFmtId="0" fontId="0" fillId="0" borderId="13" xfId="0" applyFont="1" applyBorder="1" applyAlignment="1">
      <alignment/>
    </xf>
    <xf numFmtId="9" fontId="0" fillId="0" borderId="0" xfId="0" applyNumberFormat="1" applyAlignment="1">
      <alignment/>
    </xf>
    <xf numFmtId="0" fontId="0" fillId="0" borderId="0" xfId="0" applyAlignment="1">
      <alignment horizontal="centerContinuous"/>
    </xf>
    <xf numFmtId="0" fontId="0" fillId="0" borderId="11" xfId="0" applyBorder="1" applyAlignment="1">
      <alignment horizontal="centerContinuous"/>
    </xf>
    <xf numFmtId="9" fontId="0" fillId="0" borderId="0" xfId="0" applyNumberFormat="1" applyAlignment="1">
      <alignment horizontal="left"/>
    </xf>
    <xf numFmtId="0" fontId="3" fillId="0" borderId="0" xfId="0" applyFont="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4" fillId="0" borderId="0" xfId="0" applyFont="1" applyAlignment="1">
      <alignment/>
    </xf>
    <xf numFmtId="0" fontId="0" fillId="0" borderId="27" xfId="0" applyBorder="1" applyAlignment="1">
      <alignment/>
    </xf>
    <xf numFmtId="0" fontId="0" fillId="0" borderId="28" xfId="0" applyBorder="1" applyAlignment="1">
      <alignment/>
    </xf>
    <xf numFmtId="0" fontId="5" fillId="0" borderId="0" xfId="0" applyFont="1" applyAlignment="1">
      <alignment/>
    </xf>
    <xf numFmtId="0" fontId="6" fillId="0" borderId="0" xfId="0" applyFont="1" applyAlignment="1">
      <alignment horizontal="justify"/>
    </xf>
    <xf numFmtId="0" fontId="0" fillId="0" borderId="0" xfId="0" applyFont="1" applyAlignment="1">
      <alignment horizontal="justify"/>
    </xf>
    <xf numFmtId="0" fontId="2" fillId="0" borderId="0" xfId="0" applyFont="1" applyAlignment="1">
      <alignment horizontal="left" wrapText="1" indent="2"/>
    </xf>
    <xf numFmtId="0" fontId="2" fillId="33" borderId="29" xfId="0" applyFont="1" applyFill="1" applyBorder="1" applyAlignment="1">
      <alignment/>
    </xf>
    <xf numFmtId="0" fontId="0" fillId="33" borderId="30" xfId="0" applyFill="1" applyBorder="1" applyAlignment="1">
      <alignment/>
    </xf>
    <xf numFmtId="0" fontId="0" fillId="33" borderId="29" xfId="0" applyFill="1" applyBorder="1" applyAlignment="1">
      <alignment horizontal="centerContinuous"/>
    </xf>
    <xf numFmtId="0" fontId="0" fillId="33" borderId="30" xfId="0" applyFill="1" applyBorder="1" applyAlignment="1">
      <alignment horizontal="centerContinuous"/>
    </xf>
    <xf numFmtId="0" fontId="0" fillId="33" borderId="31" xfId="0" applyFill="1" applyBorder="1" applyAlignment="1">
      <alignment horizontal="centerContinuous"/>
    </xf>
    <xf numFmtId="1" fontId="0" fillId="0" borderId="0" xfId="0" applyNumberFormat="1" applyAlignment="1">
      <alignment/>
    </xf>
    <xf numFmtId="1" fontId="0" fillId="0" borderId="0" xfId="0" applyNumberFormat="1" applyFont="1" applyAlignment="1">
      <alignment/>
    </xf>
    <xf numFmtId="0" fontId="2" fillId="0" borderId="0" xfId="0" applyFont="1" applyAlignment="1">
      <alignment horizontal="centerContinuous"/>
    </xf>
    <xf numFmtId="0" fontId="2" fillId="0" borderId="22" xfId="0" applyFont="1" applyBorder="1" applyAlignment="1">
      <alignment horizontal="center" vertical="center" wrapText="1"/>
    </xf>
    <xf numFmtId="0" fontId="0" fillId="0" borderId="0" xfId="0" applyAlignment="1">
      <alignment horizontal="left"/>
    </xf>
    <xf numFmtId="0" fontId="2" fillId="0" borderId="0" xfId="0" applyFont="1" applyAlignment="1">
      <alignment horizontal="center" vertical="center" wrapText="1"/>
    </xf>
    <xf numFmtId="1" fontId="2" fillId="0" borderId="0" xfId="0" applyNumberFormat="1" applyFont="1" applyAlignment="1">
      <alignment horizontal="right"/>
    </xf>
    <xf numFmtId="0" fontId="2" fillId="33" borderId="32" xfId="0" applyFont="1" applyFill="1" applyBorder="1" applyAlignment="1">
      <alignment/>
    </xf>
    <xf numFmtId="0" fontId="0" fillId="33" borderId="0" xfId="0" applyFill="1" applyAlignment="1">
      <alignment/>
    </xf>
    <xf numFmtId="0" fontId="8" fillId="33" borderId="0" xfId="0" applyFont="1" applyFill="1" applyAlignment="1">
      <alignment/>
    </xf>
    <xf numFmtId="0" fontId="0" fillId="33" borderId="11" xfId="0" applyFill="1" applyBorder="1" applyAlignment="1">
      <alignment/>
    </xf>
    <xf numFmtId="0" fontId="0" fillId="0" borderId="20" xfId="0" applyFont="1" applyBorder="1" applyAlignment="1">
      <alignment/>
    </xf>
    <xf numFmtId="0" fontId="0" fillId="0" borderId="18" xfId="0" applyFont="1" applyBorder="1" applyAlignment="1">
      <alignment/>
    </xf>
    <xf numFmtId="0" fontId="0" fillId="0" borderId="0" xfId="0" applyFont="1" applyAlignment="1">
      <alignment horizontal="center" vertical="center" wrapText="1"/>
    </xf>
    <xf numFmtId="0" fontId="9" fillId="0" borderId="0" xfId="0" applyFont="1" applyAlignment="1">
      <alignment/>
    </xf>
    <xf numFmtId="0" fontId="11" fillId="0" borderId="0" xfId="0" applyFont="1" applyAlignment="1">
      <alignment/>
    </xf>
    <xf numFmtId="0" fontId="0" fillId="0" borderId="30" xfId="0" applyBorder="1" applyAlignment="1">
      <alignment/>
    </xf>
    <xf numFmtId="0" fontId="2" fillId="0" borderId="18" xfId="0" applyFont="1" applyBorder="1" applyAlignment="1">
      <alignment/>
    </xf>
    <xf numFmtId="0" fontId="0" fillId="0" borderId="0" xfId="0" applyAlignment="1" applyProtection="1">
      <alignment/>
      <protection hidden="1"/>
    </xf>
    <xf numFmtId="0" fontId="0" fillId="0" borderId="33" xfId="0" applyBorder="1" applyAlignment="1">
      <alignment horizontal="center"/>
    </xf>
    <xf numFmtId="0" fontId="2" fillId="0" borderId="13" xfId="0" applyFont="1" applyBorder="1" applyAlignment="1">
      <alignment/>
    </xf>
    <xf numFmtId="0" fontId="0" fillId="33" borderId="18" xfId="0" applyFill="1" applyBorder="1" applyAlignment="1">
      <alignment/>
    </xf>
    <xf numFmtId="0" fontId="0" fillId="0" borderId="18" xfId="0" applyBorder="1" applyAlignment="1">
      <alignment horizontal="right"/>
    </xf>
    <xf numFmtId="0" fontId="12" fillId="0" borderId="0" xfId="0" applyFont="1" applyAlignment="1">
      <alignment/>
    </xf>
    <xf numFmtId="0" fontId="2" fillId="33" borderId="34" xfId="0" applyFont="1" applyFill="1" applyBorder="1" applyAlignment="1">
      <alignment/>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13" fillId="0" borderId="0" xfId="0" applyFont="1" applyAlignment="1">
      <alignment/>
    </xf>
    <xf numFmtId="0" fontId="8" fillId="0" borderId="0" xfId="0" applyFont="1" applyAlignment="1">
      <alignment/>
    </xf>
    <xf numFmtId="0" fontId="0" fillId="0" borderId="35" xfId="0" applyBorder="1" applyAlignment="1">
      <alignment/>
    </xf>
    <xf numFmtId="0" fontId="15" fillId="0" borderId="0" xfId="0" applyFont="1" applyAlignment="1">
      <alignment/>
    </xf>
    <xf numFmtId="0" fontId="13" fillId="0" borderId="0" xfId="0" applyFont="1" applyAlignment="1">
      <alignment horizontal="centerContinuous"/>
    </xf>
    <xf numFmtId="0" fontId="14" fillId="0" borderId="36" xfId="0" applyFont="1" applyBorder="1" applyAlignment="1">
      <alignment/>
    </xf>
    <xf numFmtId="9" fontId="0" fillId="0" borderId="0" xfId="0" applyNumberFormat="1" applyAlignment="1">
      <alignment horizontal="right"/>
    </xf>
    <xf numFmtId="0" fontId="0" fillId="0" borderId="37" xfId="0" applyBorder="1" applyAlignment="1">
      <alignment/>
    </xf>
    <xf numFmtId="9" fontId="0" fillId="0" borderId="13" xfId="0" applyNumberFormat="1" applyBorder="1" applyAlignment="1">
      <alignment horizontal="right"/>
    </xf>
    <xf numFmtId="0" fontId="12" fillId="0" borderId="0" xfId="0" applyFont="1" applyAlignment="1">
      <alignment horizontal="centerContinuous"/>
    </xf>
    <xf numFmtId="0" fontId="0" fillId="0" borderId="0" xfId="0" applyFont="1" applyAlignment="1">
      <alignment horizontal="centerContinuous"/>
    </xf>
    <xf numFmtId="0" fontId="13" fillId="0" borderId="0" xfId="0" applyFont="1" applyAlignment="1">
      <alignment horizontal="right"/>
    </xf>
    <xf numFmtId="0" fontId="0" fillId="33" borderId="0" xfId="0" applyFont="1" applyFill="1" applyAlignment="1">
      <alignment/>
    </xf>
    <xf numFmtId="0" fontId="0" fillId="0" borderId="27" xfId="0" applyFont="1" applyBorder="1" applyAlignment="1">
      <alignment/>
    </xf>
    <xf numFmtId="0" fontId="0" fillId="0" borderId="24" xfId="0" applyFont="1" applyBorder="1" applyAlignment="1">
      <alignment/>
    </xf>
    <xf numFmtId="0" fontId="0" fillId="0" borderId="21" xfId="0" applyFont="1" applyBorder="1" applyAlignment="1">
      <alignment/>
    </xf>
    <xf numFmtId="0" fontId="2" fillId="0" borderId="22" xfId="0" applyFont="1" applyBorder="1" applyAlignment="1">
      <alignment/>
    </xf>
    <xf numFmtId="0" fontId="0" fillId="0" borderId="22" xfId="0" applyFont="1" applyBorder="1" applyAlignment="1">
      <alignment/>
    </xf>
    <xf numFmtId="0" fontId="2" fillId="0" borderId="24" xfId="0" applyFont="1" applyBorder="1" applyAlignment="1">
      <alignment/>
    </xf>
    <xf numFmtId="1" fontId="12" fillId="0" borderId="0" xfId="0" applyNumberFormat="1" applyFont="1" applyAlignment="1">
      <alignment/>
    </xf>
    <xf numFmtId="49" fontId="0" fillId="0" borderId="0" xfId="0" applyNumberFormat="1" applyFont="1" applyAlignment="1">
      <alignment/>
    </xf>
    <xf numFmtId="49" fontId="0" fillId="0" borderId="13" xfId="0" applyNumberFormat="1" applyFont="1" applyBorder="1" applyAlignment="1">
      <alignment/>
    </xf>
    <xf numFmtId="49" fontId="0" fillId="0" borderId="22" xfId="0" applyNumberFormat="1" applyFont="1" applyBorder="1" applyAlignment="1">
      <alignment/>
    </xf>
    <xf numFmtId="49" fontId="0" fillId="0" borderId="0" xfId="0" applyNumberFormat="1" applyFont="1" applyAlignment="1">
      <alignment horizontal="center"/>
    </xf>
    <xf numFmtId="49" fontId="2" fillId="0" borderId="0" xfId="0" applyNumberFormat="1" applyFont="1" applyAlignment="1">
      <alignment/>
    </xf>
    <xf numFmtId="49" fontId="2" fillId="0" borderId="13" xfId="0" applyNumberFormat="1" applyFont="1" applyBorder="1" applyAlignment="1">
      <alignment/>
    </xf>
    <xf numFmtId="49" fontId="2" fillId="0" borderId="0" xfId="0" applyNumberFormat="1" applyFont="1" applyAlignment="1">
      <alignment horizontal="center" vertical="center" wrapText="1"/>
    </xf>
    <xf numFmtId="49" fontId="2" fillId="0" borderId="0" xfId="0" applyNumberFormat="1" applyFont="1" applyAlignment="1">
      <alignment horizontal="centerContinuous"/>
    </xf>
    <xf numFmtId="1" fontId="0" fillId="0" borderId="35" xfId="0" applyNumberFormat="1" applyBorder="1" applyAlignment="1">
      <alignment/>
    </xf>
    <xf numFmtId="1" fontId="0" fillId="0" borderId="37" xfId="0" applyNumberFormat="1" applyBorder="1" applyAlignment="1">
      <alignment/>
    </xf>
    <xf numFmtId="0" fontId="2" fillId="0" borderId="0" xfId="0" applyFont="1" applyAlignment="1">
      <alignment horizontal="right"/>
    </xf>
    <xf numFmtId="0" fontId="2" fillId="0" borderId="0" xfId="0" applyFont="1" applyAlignment="1">
      <alignment/>
    </xf>
    <xf numFmtId="9" fontId="0" fillId="33" borderId="0" xfId="0" applyNumberFormat="1" applyFont="1" applyFill="1" applyAlignment="1">
      <alignment horizontal="left"/>
    </xf>
    <xf numFmtId="0" fontId="3" fillId="0" borderId="28" xfId="0" applyFont="1" applyBorder="1" applyAlignment="1">
      <alignment/>
    </xf>
    <xf numFmtId="0" fontId="15" fillId="0" borderId="27" xfId="0" applyFont="1" applyBorder="1" applyAlignment="1">
      <alignment/>
    </xf>
    <xf numFmtId="0" fontId="2" fillId="0" borderId="21" xfId="0" applyFont="1" applyBorder="1" applyAlignment="1">
      <alignment/>
    </xf>
    <xf numFmtId="0" fontId="3" fillId="0" borderId="23" xfId="0" applyFont="1" applyBorder="1" applyAlignment="1">
      <alignment/>
    </xf>
    <xf numFmtId="0" fontId="3" fillId="0" borderId="26" xfId="0" applyFont="1" applyBorder="1" applyAlignment="1">
      <alignment/>
    </xf>
    <xf numFmtId="0" fontId="0" fillId="0" borderId="0" xfId="0" applyAlignment="1">
      <alignment horizontal="center" vertical="center" wrapText="1"/>
    </xf>
    <xf numFmtId="0" fontId="141" fillId="0" borderId="0" xfId="0" applyFont="1" applyAlignment="1">
      <alignment horizontal="justify"/>
    </xf>
    <xf numFmtId="0" fontId="142" fillId="0" borderId="0" xfId="0" applyFont="1" applyAlignment="1">
      <alignment wrapText="1"/>
    </xf>
    <xf numFmtId="0" fontId="2" fillId="34" borderId="34" xfId="0" applyFont="1" applyFill="1" applyBorder="1" applyAlignment="1">
      <alignment wrapText="1"/>
    </xf>
    <xf numFmtId="0" fontId="0" fillId="0" borderId="38" xfId="0" applyFont="1" applyBorder="1" applyAlignment="1">
      <alignment horizontal="left" wrapText="1" indent="2"/>
    </xf>
    <xf numFmtId="0" fontId="0" fillId="0" borderId="39" xfId="0" applyFont="1" applyBorder="1" applyAlignment="1">
      <alignment horizontal="left" wrapText="1" indent="2"/>
    </xf>
    <xf numFmtId="0" fontId="2" fillId="35" borderId="29" xfId="0" applyFont="1" applyFill="1" applyBorder="1" applyAlignment="1">
      <alignment/>
    </xf>
    <xf numFmtId="0" fontId="0" fillId="35" borderId="30" xfId="0" applyFill="1" applyBorder="1" applyAlignment="1">
      <alignment/>
    </xf>
    <xf numFmtId="0" fontId="8" fillId="35" borderId="30" xfId="0" applyFont="1" applyFill="1" applyBorder="1" applyAlignment="1">
      <alignment/>
    </xf>
    <xf numFmtId="0" fontId="2" fillId="35" borderId="32" xfId="0" applyFont="1" applyFill="1" applyBorder="1" applyAlignment="1">
      <alignment/>
    </xf>
    <xf numFmtId="0" fontId="2" fillId="35" borderId="31" xfId="0" applyFont="1" applyFill="1" applyBorder="1" applyAlignment="1">
      <alignment/>
    </xf>
    <xf numFmtId="0" fontId="2" fillId="36" borderId="0" xfId="0" applyFont="1" applyFill="1" applyAlignment="1">
      <alignment/>
    </xf>
    <xf numFmtId="0" fontId="16" fillId="0" borderId="0" xfId="0" applyFont="1" applyAlignment="1">
      <alignment/>
    </xf>
    <xf numFmtId="0" fontId="142" fillId="0" borderId="10" xfId="0" applyFont="1" applyBorder="1" applyAlignment="1">
      <alignment/>
    </xf>
    <xf numFmtId="9" fontId="142" fillId="0" borderId="11" xfId="0" applyNumberFormat="1" applyFont="1" applyBorder="1" applyAlignment="1">
      <alignment horizontal="right"/>
    </xf>
    <xf numFmtId="0" fontId="2" fillId="37" borderId="29" xfId="0" applyFont="1" applyFill="1" applyBorder="1" applyAlignment="1">
      <alignment/>
    </xf>
    <xf numFmtId="0" fontId="0" fillId="37" borderId="30" xfId="0" applyFill="1" applyBorder="1" applyAlignment="1">
      <alignment/>
    </xf>
    <xf numFmtId="0" fontId="8" fillId="37" borderId="30" xfId="0" applyFont="1" applyFill="1" applyBorder="1" applyAlignment="1">
      <alignment/>
    </xf>
    <xf numFmtId="0" fontId="2" fillId="37" borderId="40" xfId="0" applyFont="1" applyFill="1" applyBorder="1" applyAlignment="1">
      <alignment/>
    </xf>
    <xf numFmtId="0" fontId="2" fillId="38" borderId="29" xfId="0" applyFont="1" applyFill="1" applyBorder="1" applyAlignment="1">
      <alignment/>
    </xf>
    <xf numFmtId="0" fontId="0" fillId="38" borderId="30" xfId="0" applyFill="1" applyBorder="1" applyAlignment="1">
      <alignment/>
    </xf>
    <xf numFmtId="0" fontId="8" fillId="38" borderId="30" xfId="0" applyFont="1" applyFill="1" applyBorder="1" applyAlignment="1">
      <alignment/>
    </xf>
    <xf numFmtId="0" fontId="143" fillId="39" borderId="29" xfId="0" applyFont="1" applyFill="1" applyBorder="1" applyAlignment="1">
      <alignment/>
    </xf>
    <xf numFmtId="0" fontId="144" fillId="39" borderId="30" xfId="0" applyFont="1" applyFill="1" applyBorder="1" applyAlignment="1">
      <alignment/>
    </xf>
    <xf numFmtId="0" fontId="145" fillId="39" borderId="30" xfId="0" applyFont="1" applyFill="1" applyBorder="1" applyAlignment="1">
      <alignment/>
    </xf>
    <xf numFmtId="0" fontId="143" fillId="39" borderId="41" xfId="0" applyFont="1" applyFill="1" applyBorder="1" applyAlignment="1">
      <alignment/>
    </xf>
    <xf numFmtId="0" fontId="2" fillId="38" borderId="42" xfId="0" applyFont="1" applyFill="1" applyBorder="1" applyAlignment="1">
      <alignment/>
    </xf>
    <xf numFmtId="0" fontId="2" fillId="34" borderId="0" xfId="0" applyFont="1" applyFill="1" applyAlignment="1">
      <alignment/>
    </xf>
    <xf numFmtId="0" fontId="0" fillId="36" borderId="0" xfId="0" applyFill="1" applyAlignment="1">
      <alignment/>
    </xf>
    <xf numFmtId="0" fontId="2" fillId="17" borderId="29" xfId="0" applyFont="1" applyFill="1" applyBorder="1" applyAlignment="1">
      <alignment/>
    </xf>
    <xf numFmtId="0" fontId="0" fillId="17" borderId="30" xfId="0" applyFill="1" applyBorder="1" applyAlignment="1">
      <alignment/>
    </xf>
    <xf numFmtId="0" fontId="2" fillId="17" borderId="30" xfId="0" applyFont="1" applyFill="1" applyBorder="1" applyAlignment="1">
      <alignment/>
    </xf>
    <xf numFmtId="0" fontId="8" fillId="17" borderId="30" xfId="0" applyFont="1" applyFill="1" applyBorder="1" applyAlignment="1">
      <alignment/>
    </xf>
    <xf numFmtId="0" fontId="2" fillId="17" borderId="32" xfId="0" applyFont="1" applyFill="1" applyBorder="1" applyAlignment="1">
      <alignment/>
    </xf>
    <xf numFmtId="0" fontId="0" fillId="17" borderId="31" xfId="0" applyFont="1" applyFill="1" applyBorder="1" applyAlignment="1">
      <alignment/>
    </xf>
    <xf numFmtId="0" fontId="143" fillId="40" borderId="29" xfId="0" applyFont="1" applyFill="1" applyBorder="1" applyAlignment="1">
      <alignment/>
    </xf>
    <xf numFmtId="0" fontId="144" fillId="40" borderId="30" xfId="0" applyFont="1" applyFill="1" applyBorder="1" applyAlignment="1">
      <alignment/>
    </xf>
    <xf numFmtId="0" fontId="145" fillId="40" borderId="30" xfId="0" applyFont="1" applyFill="1" applyBorder="1" applyAlignment="1">
      <alignment/>
    </xf>
    <xf numFmtId="0" fontId="144" fillId="40" borderId="31" xfId="0" applyFont="1" applyFill="1" applyBorder="1" applyAlignment="1">
      <alignment/>
    </xf>
    <xf numFmtId="0" fontId="143" fillId="40" borderId="41" xfId="0" applyFont="1" applyFill="1" applyBorder="1" applyAlignment="1">
      <alignment/>
    </xf>
    <xf numFmtId="0" fontId="0" fillId="34" borderId="0" xfId="0" applyFont="1" applyFill="1" applyAlignment="1">
      <alignment/>
    </xf>
    <xf numFmtId="0" fontId="0" fillId="36" borderId="0" xfId="0" applyFont="1" applyFill="1" applyAlignment="1">
      <alignment/>
    </xf>
    <xf numFmtId="0" fontId="24" fillId="0" borderId="0" xfId="0" applyFont="1" applyAlignment="1">
      <alignment/>
    </xf>
    <xf numFmtId="0" fontId="0" fillId="36" borderId="0" xfId="0" applyFill="1" applyAlignment="1">
      <alignment horizontal="centerContinuous"/>
    </xf>
    <xf numFmtId="0" fontId="0" fillId="36" borderId="10" xfId="0" applyFont="1" applyFill="1" applyBorder="1" applyAlignment="1">
      <alignment/>
    </xf>
    <xf numFmtId="0" fontId="2" fillId="36" borderId="18" xfId="0" applyFont="1" applyFill="1" applyBorder="1" applyAlignment="1">
      <alignment/>
    </xf>
    <xf numFmtId="0" fontId="142" fillId="36" borderId="0" xfId="0" applyFont="1" applyFill="1" applyAlignment="1">
      <alignment/>
    </xf>
    <xf numFmtId="0" fontId="142" fillId="0" borderId="0" xfId="0" applyFont="1" applyAlignment="1">
      <alignment/>
    </xf>
    <xf numFmtId="0" fontId="142" fillId="0" borderId="18" xfId="0" applyFont="1" applyBorder="1" applyAlignment="1">
      <alignment/>
    </xf>
    <xf numFmtId="0" fontId="21" fillId="0" borderId="0" xfId="0" applyFont="1" applyAlignment="1">
      <alignment/>
    </xf>
    <xf numFmtId="0" fontId="142" fillId="0" borderId="12" xfId="0" applyFont="1" applyBorder="1" applyAlignment="1">
      <alignment/>
    </xf>
    <xf numFmtId="0" fontId="146" fillId="0" borderId="13" xfId="0" applyFont="1" applyBorder="1" applyAlignment="1">
      <alignment/>
    </xf>
    <xf numFmtId="0" fontId="142" fillId="0" borderId="20" xfId="0" applyFont="1" applyBorder="1" applyAlignment="1">
      <alignment/>
    </xf>
    <xf numFmtId="9" fontId="142" fillId="0" borderId="14" xfId="0" applyNumberFormat="1" applyFont="1" applyBorder="1" applyAlignment="1">
      <alignment/>
    </xf>
    <xf numFmtId="0" fontId="29" fillId="0" borderId="36" xfId="0" applyFont="1" applyBorder="1" applyAlignment="1">
      <alignment/>
    </xf>
    <xf numFmtId="0" fontId="29" fillId="41" borderId="36" xfId="0" applyFont="1" applyFill="1" applyBorder="1" applyAlignment="1">
      <alignment/>
    </xf>
    <xf numFmtId="0" fontId="0" fillId="41" borderId="18" xfId="0" applyFill="1" applyBorder="1" applyAlignment="1">
      <alignment horizontal="right"/>
    </xf>
    <xf numFmtId="0" fontId="0" fillId="41" borderId="35" xfId="0" applyFill="1" applyBorder="1" applyAlignment="1">
      <alignment/>
    </xf>
    <xf numFmtId="1" fontId="0" fillId="41" borderId="37" xfId="0" applyNumberFormat="1" applyFill="1" applyBorder="1" applyAlignment="1">
      <alignment/>
    </xf>
    <xf numFmtId="0" fontId="0" fillId="41" borderId="37" xfId="0" applyFill="1" applyBorder="1" applyAlignment="1">
      <alignment/>
    </xf>
    <xf numFmtId="0" fontId="0" fillId="41" borderId="20" xfId="0" applyFill="1" applyBorder="1" applyAlignment="1">
      <alignment/>
    </xf>
    <xf numFmtId="0" fontId="15" fillId="41" borderId="0" xfId="0" applyFont="1" applyFill="1" applyAlignment="1">
      <alignment/>
    </xf>
    <xf numFmtId="0" fontId="0" fillId="41" borderId="0" xfId="0" applyFill="1" applyAlignment="1">
      <alignment/>
    </xf>
    <xf numFmtId="0" fontId="30" fillId="41" borderId="0" xfId="0" applyFont="1" applyFill="1" applyAlignment="1">
      <alignment/>
    </xf>
    <xf numFmtId="0" fontId="2" fillId="41" borderId="29" xfId="0" applyFont="1" applyFill="1" applyBorder="1" applyAlignment="1">
      <alignment horizontal="left"/>
    </xf>
    <xf numFmtId="0" fontId="2" fillId="41" borderId="30" xfId="0" applyFont="1" applyFill="1" applyBorder="1" applyAlignment="1">
      <alignment/>
    </xf>
    <xf numFmtId="0" fontId="2" fillId="41" borderId="30" xfId="0" applyFont="1" applyFill="1" applyBorder="1" applyAlignment="1">
      <alignment horizontal="right"/>
    </xf>
    <xf numFmtId="0" fontId="0" fillId="41" borderId="31" xfId="0" applyFont="1" applyFill="1" applyBorder="1" applyAlignment="1">
      <alignment/>
    </xf>
    <xf numFmtId="0" fontId="2" fillId="41" borderId="12" xfId="0" applyFont="1" applyFill="1" applyBorder="1" applyAlignment="1">
      <alignment horizontal="left"/>
    </xf>
    <xf numFmtId="0" fontId="2" fillId="41" borderId="13" xfId="0" applyFont="1" applyFill="1" applyBorder="1" applyAlignment="1">
      <alignment/>
    </xf>
    <xf numFmtId="0" fontId="13" fillId="41" borderId="13" xfId="0" applyFont="1" applyFill="1" applyBorder="1" applyAlignment="1">
      <alignment/>
    </xf>
    <xf numFmtId="0" fontId="0" fillId="41" borderId="43" xfId="0" applyFont="1" applyFill="1" applyBorder="1" applyAlignment="1">
      <alignment horizontal="center"/>
    </xf>
    <xf numFmtId="0" fontId="2" fillId="33" borderId="44" xfId="0" applyFont="1" applyFill="1" applyBorder="1" applyAlignment="1">
      <alignment/>
    </xf>
    <xf numFmtId="0" fontId="0" fillId="33" borderId="45" xfId="0" applyFill="1" applyBorder="1" applyAlignment="1">
      <alignment/>
    </xf>
    <xf numFmtId="0" fontId="8" fillId="33" borderId="45" xfId="0" applyFont="1" applyFill="1" applyBorder="1" applyAlignment="1">
      <alignment/>
    </xf>
    <xf numFmtId="49" fontId="0" fillId="33" borderId="45" xfId="0" applyNumberFormat="1" applyFont="1" applyFill="1" applyBorder="1" applyAlignment="1">
      <alignment/>
    </xf>
    <xf numFmtId="0" fontId="2" fillId="33" borderId="46" xfId="0" applyFont="1" applyFill="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1" fontId="0" fillId="0" borderId="52" xfId="0" applyNumberFormat="1" applyFont="1" applyBorder="1" applyAlignment="1">
      <alignment/>
    </xf>
    <xf numFmtId="0" fontId="0" fillId="0" borderId="47" xfId="0" applyBorder="1" applyAlignment="1">
      <alignment/>
    </xf>
    <xf numFmtId="0" fontId="0" fillId="0" borderId="53" xfId="0" applyBorder="1" applyAlignment="1">
      <alignment/>
    </xf>
    <xf numFmtId="0" fontId="0" fillId="0" borderId="54" xfId="0" applyBorder="1" applyAlignment="1">
      <alignment/>
    </xf>
    <xf numFmtId="0" fontId="0" fillId="0" borderId="55" xfId="0" applyFont="1" applyBorder="1" applyAlignment="1">
      <alignment/>
    </xf>
    <xf numFmtId="0" fontId="0" fillId="0" borderId="54" xfId="0" applyBorder="1" applyAlignment="1">
      <alignment horizontal="left"/>
    </xf>
    <xf numFmtId="0" fontId="0" fillId="0" borderId="56" xfId="0" applyFont="1" applyBorder="1" applyAlignment="1">
      <alignment/>
    </xf>
    <xf numFmtId="0" fontId="2" fillId="33" borderId="57" xfId="0" applyFont="1" applyFill="1" applyBorder="1" applyAlignment="1">
      <alignment/>
    </xf>
    <xf numFmtId="0" fontId="0" fillId="33" borderId="58" xfId="0" applyFill="1" applyBorder="1" applyAlignment="1">
      <alignment/>
    </xf>
    <xf numFmtId="0" fontId="8" fillId="33" borderId="58" xfId="0" applyFont="1" applyFill="1" applyBorder="1" applyAlignment="1">
      <alignment/>
    </xf>
    <xf numFmtId="49" fontId="2" fillId="33" borderId="58" xfId="0" applyNumberFormat="1" applyFont="1" applyFill="1" applyBorder="1" applyAlignment="1">
      <alignment/>
    </xf>
    <xf numFmtId="0" fontId="2" fillId="33" borderId="58" xfId="0" applyFont="1" applyFill="1" applyBorder="1" applyAlignment="1">
      <alignment/>
    </xf>
    <xf numFmtId="1" fontId="2" fillId="33" borderId="59" xfId="0" applyNumberFormat="1" applyFont="1" applyFill="1" applyBorder="1" applyAlignment="1">
      <alignment/>
    </xf>
    <xf numFmtId="0" fontId="0" fillId="0" borderId="60" xfId="0" applyFont="1" applyBorder="1" applyAlignment="1">
      <alignment/>
    </xf>
    <xf numFmtId="1" fontId="0" fillId="0" borderId="61" xfId="0" applyNumberFormat="1" applyFont="1" applyBorder="1" applyAlignment="1">
      <alignment/>
    </xf>
    <xf numFmtId="1" fontId="0" fillId="0" borderId="62" xfId="0" applyNumberFormat="1" applyFont="1" applyBorder="1" applyAlignment="1">
      <alignment horizontal="right"/>
    </xf>
    <xf numFmtId="0" fontId="0" fillId="0" borderId="63" xfId="0" applyFont="1" applyBorder="1" applyAlignment="1">
      <alignment/>
    </xf>
    <xf numFmtId="0" fontId="0" fillId="0" borderId="62" xfId="0" applyFont="1" applyBorder="1" applyAlignment="1">
      <alignment/>
    </xf>
    <xf numFmtId="0" fontId="0" fillId="0" borderId="64" xfId="0" applyFont="1" applyBorder="1" applyAlignment="1">
      <alignment/>
    </xf>
    <xf numFmtId="0" fontId="0" fillId="0" borderId="65" xfId="0" applyBorder="1" applyAlignment="1">
      <alignment/>
    </xf>
    <xf numFmtId="0" fontId="0" fillId="0" borderId="65" xfId="0" applyBorder="1" applyAlignment="1">
      <alignment horizontal="left"/>
    </xf>
    <xf numFmtId="0" fontId="0" fillId="0" borderId="66" xfId="0" applyFont="1" applyBorder="1" applyAlignment="1">
      <alignment/>
    </xf>
    <xf numFmtId="0" fontId="2" fillId="33" borderId="67" xfId="0" applyFont="1" applyFill="1" applyBorder="1" applyAlignment="1">
      <alignment/>
    </xf>
    <xf numFmtId="0" fontId="0" fillId="33" borderId="68" xfId="0" applyFill="1" applyBorder="1" applyAlignment="1">
      <alignment/>
    </xf>
    <xf numFmtId="0" fontId="0" fillId="33" borderId="68" xfId="0" applyFont="1" applyFill="1" applyBorder="1" applyAlignment="1">
      <alignment/>
    </xf>
    <xf numFmtId="0" fontId="8" fillId="33" borderId="68" xfId="0" applyFont="1" applyFill="1" applyBorder="1" applyAlignment="1">
      <alignment/>
    </xf>
    <xf numFmtId="49" fontId="0" fillId="33" borderId="68" xfId="0" applyNumberFormat="1" applyFont="1" applyFill="1" applyBorder="1" applyAlignment="1">
      <alignment/>
    </xf>
    <xf numFmtId="0" fontId="2" fillId="33" borderId="69" xfId="0" applyFont="1" applyFill="1" applyBorder="1" applyAlignment="1">
      <alignment/>
    </xf>
    <xf numFmtId="0" fontId="0"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1" fontId="0" fillId="0" borderId="72" xfId="0" applyNumberFormat="1" applyFont="1" applyBorder="1" applyAlignment="1">
      <alignment/>
    </xf>
    <xf numFmtId="0" fontId="0" fillId="0" borderId="73" xfId="0" applyFont="1" applyBorder="1" applyAlignment="1">
      <alignment/>
    </xf>
    <xf numFmtId="1" fontId="0" fillId="0" borderId="71" xfId="0" applyNumberFormat="1" applyFont="1" applyBorder="1" applyAlignment="1">
      <alignment/>
    </xf>
    <xf numFmtId="0" fontId="0" fillId="0" borderId="70" xfId="0" applyBorder="1" applyAlignment="1">
      <alignment/>
    </xf>
    <xf numFmtId="0" fontId="0" fillId="0" borderId="74" xfId="0" applyBorder="1" applyAlignment="1">
      <alignment/>
    </xf>
    <xf numFmtId="0" fontId="0" fillId="0" borderId="75" xfId="0" applyBorder="1" applyAlignment="1">
      <alignment/>
    </xf>
    <xf numFmtId="0" fontId="0" fillId="0" borderId="75" xfId="0" applyBorder="1" applyAlignment="1">
      <alignment horizontal="left"/>
    </xf>
    <xf numFmtId="0" fontId="0" fillId="0" borderId="76" xfId="0" applyFont="1" applyBorder="1" applyAlignment="1">
      <alignment/>
    </xf>
    <xf numFmtId="0" fontId="2" fillId="33" borderId="77" xfId="0" applyFont="1" applyFill="1" applyBorder="1" applyAlignment="1">
      <alignment/>
    </xf>
    <xf numFmtId="0" fontId="0" fillId="33" borderId="78" xfId="0" applyFill="1" applyBorder="1" applyAlignment="1">
      <alignment/>
    </xf>
    <xf numFmtId="0" fontId="8" fillId="33" borderId="78" xfId="0" applyFont="1" applyFill="1" applyBorder="1" applyAlignment="1">
      <alignment/>
    </xf>
    <xf numFmtId="1" fontId="2" fillId="33" borderId="79" xfId="0" applyNumberFormat="1" applyFont="1" applyFill="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0" xfId="0" applyBorder="1" applyAlignment="1">
      <alignment/>
    </xf>
    <xf numFmtId="1" fontId="0" fillId="0" borderId="82" xfId="0" applyNumberFormat="1" applyFont="1" applyBorder="1" applyAlignment="1">
      <alignment/>
    </xf>
    <xf numFmtId="0" fontId="0" fillId="0" borderId="83" xfId="0" applyBorder="1" applyAlignment="1">
      <alignment/>
    </xf>
    <xf numFmtId="0" fontId="0" fillId="0" borderId="84" xfId="0" applyBorder="1" applyAlignment="1">
      <alignment/>
    </xf>
    <xf numFmtId="0" fontId="0" fillId="0" borderId="85" xfId="0" applyFont="1" applyBorder="1" applyAlignment="1">
      <alignment/>
    </xf>
    <xf numFmtId="0" fontId="0" fillId="0" borderId="84" xfId="0" applyBorder="1" applyAlignment="1">
      <alignment horizontal="left"/>
    </xf>
    <xf numFmtId="49" fontId="2" fillId="41" borderId="30" xfId="0" applyNumberFormat="1" applyFont="1" applyFill="1" applyBorder="1" applyAlignment="1">
      <alignment/>
    </xf>
    <xf numFmtId="0" fontId="0" fillId="41" borderId="30" xfId="0" applyFont="1" applyFill="1" applyBorder="1" applyAlignment="1">
      <alignment/>
    </xf>
    <xf numFmtId="49" fontId="2" fillId="41" borderId="13" xfId="0" applyNumberFormat="1" applyFont="1" applyFill="1" applyBorder="1" applyAlignment="1">
      <alignment/>
    </xf>
    <xf numFmtId="0" fontId="0" fillId="41" borderId="13" xfId="0" applyFont="1" applyFill="1" applyBorder="1" applyAlignment="1">
      <alignment/>
    </xf>
    <xf numFmtId="0" fontId="14" fillId="41" borderId="36" xfId="0" applyFont="1" applyFill="1" applyBorder="1" applyAlignment="1">
      <alignment/>
    </xf>
    <xf numFmtId="0" fontId="0" fillId="41" borderId="31" xfId="0" applyFill="1" applyBorder="1" applyAlignment="1">
      <alignment horizontal="center"/>
    </xf>
    <xf numFmtId="0" fontId="0" fillId="41" borderId="10" xfId="0" applyFill="1" applyBorder="1" applyAlignment="1">
      <alignment/>
    </xf>
    <xf numFmtId="9" fontId="0" fillId="41" borderId="0" xfId="0" applyNumberFormat="1" applyFill="1" applyAlignment="1">
      <alignment horizontal="right"/>
    </xf>
    <xf numFmtId="1" fontId="0" fillId="41" borderId="35" xfId="0" applyNumberFormat="1" applyFill="1" applyBorder="1" applyAlignment="1">
      <alignment/>
    </xf>
    <xf numFmtId="0" fontId="0" fillId="41" borderId="12" xfId="0" applyFill="1" applyBorder="1" applyAlignment="1">
      <alignment/>
    </xf>
    <xf numFmtId="9" fontId="0" fillId="41" borderId="13" xfId="0" applyNumberFormat="1" applyFill="1" applyBorder="1" applyAlignment="1">
      <alignment horizontal="right"/>
    </xf>
    <xf numFmtId="0" fontId="2" fillId="41" borderId="0" xfId="0" applyFont="1" applyFill="1" applyAlignment="1">
      <alignment horizontal="right"/>
    </xf>
    <xf numFmtId="0" fontId="12" fillId="41" borderId="0" xfId="0" applyFont="1" applyFill="1" applyAlignment="1">
      <alignment/>
    </xf>
    <xf numFmtId="0" fontId="2" fillId="41" borderId="32" xfId="0" applyFont="1" applyFill="1" applyBorder="1" applyAlignment="1">
      <alignment/>
    </xf>
    <xf numFmtId="0" fontId="2" fillId="41" borderId="0" xfId="0" applyFont="1" applyFill="1" applyAlignment="1">
      <alignment/>
    </xf>
    <xf numFmtId="0" fontId="0" fillId="41" borderId="0" xfId="0" applyFont="1" applyFill="1" applyAlignment="1">
      <alignment/>
    </xf>
    <xf numFmtId="0" fontId="13" fillId="41" borderId="0" xfId="0" applyFont="1" applyFill="1" applyAlignment="1">
      <alignment/>
    </xf>
    <xf numFmtId="0" fontId="2" fillId="41" borderId="32" xfId="0" applyFont="1" applyFill="1" applyBorder="1" applyAlignment="1">
      <alignment horizontal="center"/>
    </xf>
    <xf numFmtId="0" fontId="2" fillId="33" borderId="86" xfId="0" applyFont="1" applyFill="1" applyBorder="1" applyAlignment="1">
      <alignment/>
    </xf>
    <xf numFmtId="0" fontId="0" fillId="33" borderId="87" xfId="0" applyFill="1" applyBorder="1" applyAlignment="1">
      <alignment/>
    </xf>
    <xf numFmtId="0" fontId="8" fillId="33" borderId="87" xfId="0" applyFont="1" applyFill="1" applyBorder="1" applyAlignment="1">
      <alignment/>
    </xf>
    <xf numFmtId="49" fontId="0" fillId="33" borderId="87" xfId="0" applyNumberFormat="1" applyFont="1" applyFill="1" applyBorder="1" applyAlignment="1">
      <alignment/>
    </xf>
    <xf numFmtId="0" fontId="2" fillId="33" borderId="88" xfId="0" applyFont="1" applyFill="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0" fillId="0" borderId="92" xfId="0" applyFont="1" applyBorder="1" applyAlignment="1">
      <alignment/>
    </xf>
    <xf numFmtId="1" fontId="0" fillId="0" borderId="93" xfId="0" applyNumberFormat="1" applyFont="1" applyBorder="1" applyAlignment="1">
      <alignment/>
    </xf>
    <xf numFmtId="0" fontId="0" fillId="0" borderId="89" xfId="0" applyBorder="1" applyAlignment="1">
      <alignment/>
    </xf>
    <xf numFmtId="0" fontId="0" fillId="0" borderId="94" xfId="0" applyBorder="1" applyAlignment="1">
      <alignment/>
    </xf>
    <xf numFmtId="0" fontId="0" fillId="0" borderId="95" xfId="0" applyBorder="1" applyAlignment="1">
      <alignment/>
    </xf>
    <xf numFmtId="0" fontId="0" fillId="0" borderId="96" xfId="0" applyFont="1" applyBorder="1" applyAlignment="1">
      <alignment/>
    </xf>
    <xf numFmtId="0" fontId="0" fillId="0" borderId="95" xfId="0" applyBorder="1" applyAlignment="1">
      <alignment horizontal="left"/>
    </xf>
    <xf numFmtId="0" fontId="0" fillId="0" borderId="97" xfId="0" applyFont="1" applyBorder="1" applyAlignment="1">
      <alignment/>
    </xf>
    <xf numFmtId="49" fontId="2" fillId="33" borderId="78" xfId="0" applyNumberFormat="1" applyFont="1" applyFill="1" applyBorder="1" applyAlignment="1">
      <alignment/>
    </xf>
    <xf numFmtId="0" fontId="2" fillId="33" borderId="78" xfId="0" applyFont="1" applyFill="1" applyBorder="1" applyAlignment="1">
      <alignment/>
    </xf>
    <xf numFmtId="1" fontId="0" fillId="0" borderId="98" xfId="0" applyNumberFormat="1" applyFont="1" applyBorder="1" applyAlignment="1">
      <alignment/>
    </xf>
    <xf numFmtId="1" fontId="0" fillId="0" borderId="99" xfId="0" applyNumberFormat="1" applyFont="1" applyBorder="1" applyAlignment="1">
      <alignment horizontal="right"/>
    </xf>
    <xf numFmtId="1" fontId="0" fillId="0" borderId="99" xfId="0" applyNumberFormat="1" applyFont="1" applyBorder="1" applyAlignment="1">
      <alignment/>
    </xf>
    <xf numFmtId="0" fontId="0" fillId="0" borderId="99" xfId="0" applyFont="1" applyBorder="1" applyAlignment="1">
      <alignment/>
    </xf>
    <xf numFmtId="0" fontId="0" fillId="0" borderId="83" xfId="0" applyFont="1" applyBorder="1" applyAlignment="1">
      <alignment/>
    </xf>
    <xf numFmtId="0" fontId="0" fillId="0" borderId="100" xfId="0" applyFont="1" applyBorder="1" applyAlignment="1">
      <alignment/>
    </xf>
    <xf numFmtId="0" fontId="25" fillId="0" borderId="89" xfId="0" applyFont="1" applyBorder="1" applyAlignment="1">
      <alignment/>
    </xf>
    <xf numFmtId="0" fontId="2" fillId="33" borderId="101" xfId="0" applyFont="1" applyFill="1" applyBorder="1" applyAlignment="1">
      <alignment/>
    </xf>
    <xf numFmtId="0" fontId="0" fillId="33" borderId="102" xfId="0" applyFill="1" applyBorder="1" applyAlignment="1">
      <alignment/>
    </xf>
    <xf numFmtId="0" fontId="8" fillId="33" borderId="102" xfId="0" applyFont="1" applyFill="1" applyBorder="1" applyAlignment="1">
      <alignment/>
    </xf>
    <xf numFmtId="0" fontId="0" fillId="0" borderId="103" xfId="0" applyFont="1" applyBorder="1" applyAlignment="1">
      <alignment/>
    </xf>
    <xf numFmtId="0" fontId="0" fillId="0" borderId="104" xfId="0" applyBorder="1" applyAlignment="1">
      <alignment/>
    </xf>
    <xf numFmtId="1" fontId="0" fillId="0" borderId="92" xfId="0" applyNumberFormat="1" applyFont="1" applyBorder="1" applyAlignment="1">
      <alignment/>
    </xf>
    <xf numFmtId="49" fontId="2" fillId="33" borderId="45" xfId="0" applyNumberFormat="1" applyFont="1" applyFill="1" applyBorder="1" applyAlignment="1">
      <alignment/>
    </xf>
    <xf numFmtId="0" fontId="2" fillId="33" borderId="45" xfId="0" applyFont="1" applyFill="1" applyBorder="1" applyAlignment="1">
      <alignment/>
    </xf>
    <xf numFmtId="1" fontId="2" fillId="33" borderId="46" xfId="0" applyNumberFormat="1" applyFont="1" applyFill="1" applyBorder="1" applyAlignment="1">
      <alignment/>
    </xf>
    <xf numFmtId="1" fontId="0" fillId="0" borderId="51" xfId="0" applyNumberFormat="1" applyFont="1" applyBorder="1" applyAlignment="1">
      <alignment/>
    </xf>
    <xf numFmtId="1" fontId="0" fillId="0" borderId="50" xfId="0" applyNumberFormat="1" applyFont="1" applyBorder="1" applyAlignment="1">
      <alignment horizontal="right"/>
    </xf>
    <xf numFmtId="0" fontId="0" fillId="0" borderId="105" xfId="0" applyFont="1" applyBorder="1" applyAlignment="1">
      <alignment/>
    </xf>
    <xf numFmtId="0" fontId="16" fillId="0" borderId="89" xfId="0" applyFont="1" applyBorder="1" applyAlignment="1">
      <alignment/>
    </xf>
    <xf numFmtId="1" fontId="0" fillId="0" borderId="106" xfId="0" applyNumberFormat="1" applyFont="1" applyBorder="1" applyAlignment="1">
      <alignment/>
    </xf>
    <xf numFmtId="1" fontId="0" fillId="0" borderId="98" xfId="0" applyNumberFormat="1" applyFont="1" applyBorder="1" applyAlignment="1">
      <alignment horizontal="right"/>
    </xf>
    <xf numFmtId="1" fontId="0" fillId="0" borderId="107" xfId="0" applyNumberFormat="1" applyFont="1" applyBorder="1" applyAlignment="1">
      <alignment/>
    </xf>
    <xf numFmtId="0" fontId="0" fillId="41" borderId="18" xfId="0" applyFont="1" applyFill="1" applyBorder="1" applyAlignment="1">
      <alignment horizontal="center"/>
    </xf>
    <xf numFmtId="0" fontId="0" fillId="0" borderId="0" xfId="0" applyFont="1" applyAlignment="1">
      <alignment horizontal="center"/>
    </xf>
    <xf numFmtId="0" fontId="0" fillId="0" borderId="57" xfId="0" applyBorder="1" applyAlignment="1">
      <alignment/>
    </xf>
    <xf numFmtId="0" fontId="2" fillId="0" borderId="58" xfId="0" applyFont="1" applyBorder="1" applyAlignment="1">
      <alignment/>
    </xf>
    <xf numFmtId="0" fontId="0" fillId="0" borderId="58" xfId="0" applyBorder="1" applyAlignment="1">
      <alignment/>
    </xf>
    <xf numFmtId="49" fontId="2" fillId="0" borderId="58" xfId="0" applyNumberFormat="1" applyFont="1" applyBorder="1" applyAlignment="1">
      <alignment/>
    </xf>
    <xf numFmtId="1" fontId="0" fillId="0" borderId="108" xfId="0" applyNumberFormat="1" applyFont="1" applyBorder="1" applyAlignment="1">
      <alignment/>
    </xf>
    <xf numFmtId="0" fontId="0" fillId="0" borderId="109" xfId="0" applyBorder="1" applyAlignment="1">
      <alignment/>
    </xf>
    <xf numFmtId="0" fontId="2" fillId="0" borderId="110" xfId="0" applyFont="1" applyBorder="1" applyAlignment="1">
      <alignment/>
    </xf>
    <xf numFmtId="0" fontId="0" fillId="0" borderId="110" xfId="0" applyBorder="1" applyAlignment="1">
      <alignment/>
    </xf>
    <xf numFmtId="49" fontId="2" fillId="0" borderId="110" xfId="0" applyNumberFormat="1" applyFont="1" applyBorder="1" applyAlignment="1">
      <alignment/>
    </xf>
    <xf numFmtId="1" fontId="0" fillId="0" borderId="111" xfId="0" applyNumberFormat="1" applyFont="1" applyBorder="1" applyAlignment="1">
      <alignment/>
    </xf>
    <xf numFmtId="0" fontId="0" fillId="0" borderId="112" xfId="0" applyBorder="1" applyAlignment="1">
      <alignment/>
    </xf>
    <xf numFmtId="0" fontId="0" fillId="0" borderId="112" xfId="0" applyBorder="1" applyAlignment="1">
      <alignment horizontal="left"/>
    </xf>
    <xf numFmtId="0" fontId="0" fillId="0" borderId="113" xfId="0" applyFont="1" applyBorder="1" applyAlignment="1">
      <alignment/>
    </xf>
    <xf numFmtId="0" fontId="0" fillId="0" borderId="114" xfId="0" applyFont="1" applyBorder="1" applyAlignment="1">
      <alignment/>
    </xf>
    <xf numFmtId="0" fontId="16" fillId="0" borderId="47" xfId="0" applyFont="1" applyBorder="1" applyAlignment="1">
      <alignment horizontal="left" vertical="center"/>
    </xf>
    <xf numFmtId="0" fontId="0" fillId="0" borderId="115" xfId="0" applyFont="1" applyBorder="1" applyAlignment="1">
      <alignment/>
    </xf>
    <xf numFmtId="0" fontId="0" fillId="0" borderId="77" xfId="0" applyBorder="1" applyAlignment="1">
      <alignment/>
    </xf>
    <xf numFmtId="0" fontId="2" fillId="0" borderId="78" xfId="0" applyFont="1" applyBorder="1" applyAlignment="1">
      <alignment/>
    </xf>
    <xf numFmtId="0" fontId="0" fillId="0" borderId="78" xfId="0" applyBorder="1" applyAlignment="1">
      <alignment/>
    </xf>
    <xf numFmtId="1" fontId="0" fillId="0" borderId="116" xfId="0" applyNumberFormat="1" applyFont="1" applyBorder="1" applyAlignment="1">
      <alignment/>
    </xf>
    <xf numFmtId="0" fontId="0" fillId="0" borderId="44" xfId="0" applyFont="1" applyBorder="1" applyAlignment="1">
      <alignment/>
    </xf>
    <xf numFmtId="0" fontId="2" fillId="0" borderId="45" xfId="0" applyFont="1" applyBorder="1" applyAlignment="1">
      <alignment/>
    </xf>
    <xf numFmtId="0" fontId="0" fillId="0" borderId="45" xfId="0" applyFont="1" applyBorder="1" applyAlignment="1">
      <alignment/>
    </xf>
    <xf numFmtId="49" fontId="0" fillId="0" borderId="45" xfId="0" applyNumberFormat="1" applyFont="1" applyBorder="1" applyAlignment="1">
      <alignment/>
    </xf>
    <xf numFmtId="0" fontId="0" fillId="0" borderId="45" xfId="0" applyBorder="1" applyAlignment="1">
      <alignment/>
    </xf>
    <xf numFmtId="1" fontId="0" fillId="0" borderId="117" xfId="0" applyNumberFormat="1" applyFont="1" applyBorder="1" applyAlignment="1">
      <alignment/>
    </xf>
    <xf numFmtId="0" fontId="0" fillId="0" borderId="53" xfId="0" applyFont="1" applyBorder="1" applyAlignment="1">
      <alignment/>
    </xf>
    <xf numFmtId="0" fontId="0" fillId="0" borderId="67" xfId="0" applyBorder="1" applyAlignment="1">
      <alignment/>
    </xf>
    <xf numFmtId="0" fontId="2" fillId="0" borderId="68" xfId="0" applyFont="1" applyBorder="1" applyAlignment="1">
      <alignment/>
    </xf>
    <xf numFmtId="0" fontId="0" fillId="0" borderId="68" xfId="0" applyBorder="1" applyAlignment="1">
      <alignment/>
    </xf>
    <xf numFmtId="49" fontId="2" fillId="0" borderId="68" xfId="0" applyNumberFormat="1" applyFont="1" applyBorder="1" applyAlignment="1">
      <alignment/>
    </xf>
    <xf numFmtId="1" fontId="0" fillId="0" borderId="118" xfId="0" applyNumberFormat="1" applyFont="1" applyBorder="1" applyAlignment="1">
      <alignment/>
    </xf>
    <xf numFmtId="0" fontId="0" fillId="0" borderId="74" xfId="0" applyFont="1" applyBorder="1" applyAlignment="1">
      <alignment/>
    </xf>
    <xf numFmtId="0" fontId="2" fillId="33" borderId="119" xfId="0" applyFont="1" applyFill="1" applyBorder="1" applyAlignment="1">
      <alignment/>
    </xf>
    <xf numFmtId="0" fontId="0" fillId="0" borderId="86" xfId="0" applyFont="1" applyBorder="1" applyAlignment="1">
      <alignment/>
    </xf>
    <xf numFmtId="0" fontId="2" fillId="0" borderId="87" xfId="0" applyFont="1" applyBorder="1" applyAlignment="1">
      <alignment/>
    </xf>
    <xf numFmtId="0" fontId="0" fillId="0" borderId="87" xfId="0" applyFont="1" applyBorder="1" applyAlignment="1">
      <alignment/>
    </xf>
    <xf numFmtId="49" fontId="0" fillId="0" borderId="87" xfId="0" applyNumberFormat="1" applyFont="1" applyBorder="1" applyAlignment="1">
      <alignment/>
    </xf>
    <xf numFmtId="0" fontId="0" fillId="0" borderId="87" xfId="0" applyBorder="1" applyAlignment="1">
      <alignment/>
    </xf>
    <xf numFmtId="0" fontId="0" fillId="0" borderId="94" xfId="0" applyFont="1" applyBorder="1" applyAlignment="1">
      <alignment/>
    </xf>
    <xf numFmtId="1" fontId="0" fillId="0" borderId="120" xfId="0" applyNumberFormat="1" applyFont="1" applyBorder="1" applyAlignment="1">
      <alignment/>
    </xf>
    <xf numFmtId="49" fontId="0" fillId="0" borderId="78" xfId="0" applyNumberFormat="1" applyFont="1" applyBorder="1" applyAlignment="1">
      <alignment/>
    </xf>
    <xf numFmtId="0" fontId="0" fillId="36" borderId="12" xfId="0" applyFont="1" applyFill="1" applyBorder="1" applyAlignment="1">
      <alignment/>
    </xf>
    <xf numFmtId="0" fontId="0" fillId="36" borderId="13" xfId="0" applyFill="1" applyBorder="1" applyAlignment="1">
      <alignment/>
    </xf>
    <xf numFmtId="0" fontId="2" fillId="0" borderId="0" xfId="0" applyFont="1" applyAlignment="1">
      <alignment vertical="center"/>
    </xf>
    <xf numFmtId="0" fontId="0" fillId="0" borderId="0" xfId="0" applyAlignment="1">
      <alignment vertical="center"/>
    </xf>
    <xf numFmtId="0" fontId="0" fillId="33" borderId="29" xfId="0" applyFill="1" applyBorder="1" applyAlignment="1">
      <alignment horizontal="centerContinuous" vertical="center"/>
    </xf>
    <xf numFmtId="0" fontId="0" fillId="33" borderId="30" xfId="0" applyFill="1" applyBorder="1" applyAlignment="1">
      <alignment horizontal="centerContinuous" vertical="center"/>
    </xf>
    <xf numFmtId="0" fontId="0" fillId="33" borderId="31" xfId="0" applyFill="1" applyBorder="1" applyAlignment="1">
      <alignment horizontal="centerContinuous"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41" borderId="10" xfId="0" applyFill="1" applyBorder="1" applyAlignment="1">
      <alignment vertical="center"/>
    </xf>
    <xf numFmtId="9" fontId="0" fillId="41" borderId="11" xfId="0" applyNumberFormat="1" applyFill="1" applyBorder="1" applyAlignment="1">
      <alignment horizontal="right" vertical="center"/>
    </xf>
    <xf numFmtId="0" fontId="0" fillId="41" borderId="37" xfId="0" applyFill="1" applyBorder="1" applyAlignment="1">
      <alignment vertical="center"/>
    </xf>
    <xf numFmtId="0" fontId="0" fillId="41" borderId="12" xfId="0" applyFill="1" applyBorder="1" applyAlignment="1">
      <alignment vertical="center"/>
    </xf>
    <xf numFmtId="0" fontId="0" fillId="41" borderId="20" xfId="44" applyNumberFormat="1" applyFont="1" applyFill="1" applyBorder="1" applyAlignment="1">
      <alignment vertical="center"/>
    </xf>
    <xf numFmtId="0" fontId="0" fillId="42" borderId="0" xfId="0" applyFill="1" applyAlignment="1">
      <alignment/>
    </xf>
    <xf numFmtId="0" fontId="0" fillId="0" borderId="10"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16" fillId="0" borderId="12" xfId="0" applyFont="1" applyBorder="1" applyAlignment="1">
      <alignment vertical="center" wrapText="1"/>
    </xf>
    <xf numFmtId="0" fontId="16" fillId="0" borderId="13" xfId="0" applyFont="1" applyBorder="1" applyAlignment="1">
      <alignment vertical="center" wrapText="1"/>
    </xf>
    <xf numFmtId="0" fontId="16" fillId="0" borderId="14" xfId="0" applyFont="1" applyBorder="1" applyAlignment="1">
      <alignment vertical="center" wrapText="1"/>
    </xf>
    <xf numFmtId="0" fontId="8" fillId="33" borderId="30" xfId="0" applyFont="1" applyFill="1" applyBorder="1" applyAlignment="1">
      <alignment vertical="center"/>
    </xf>
    <xf numFmtId="0" fontId="2" fillId="33" borderId="40"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0" fillId="0" borderId="20" xfId="0" applyBorder="1" applyAlignment="1">
      <alignment vertical="center"/>
    </xf>
    <xf numFmtId="0" fontId="2" fillId="36" borderId="0" xfId="0" applyFont="1" applyFill="1" applyAlignment="1">
      <alignment vertical="center"/>
    </xf>
    <xf numFmtId="0" fontId="0" fillId="36" borderId="0" xfId="0" applyFill="1" applyAlignment="1">
      <alignment vertical="center"/>
    </xf>
    <xf numFmtId="0" fontId="0" fillId="36" borderId="10" xfId="0" applyFill="1" applyBorder="1" applyAlignment="1">
      <alignment horizontal="centerContinuous" vertical="center"/>
    </xf>
    <xf numFmtId="0" fontId="0" fillId="36" borderId="0" xfId="0" applyFill="1" applyAlignment="1">
      <alignment horizontal="centerContinuous" vertical="center"/>
    </xf>
    <xf numFmtId="0" fontId="0" fillId="36" borderId="11" xfId="0" applyFill="1" applyBorder="1" applyAlignment="1">
      <alignment horizontal="centerContinuous" vertical="center"/>
    </xf>
    <xf numFmtId="9" fontId="0" fillId="0" borderId="11" xfId="0" applyNumberFormat="1" applyFont="1" applyBorder="1" applyAlignment="1">
      <alignment vertical="center"/>
    </xf>
    <xf numFmtId="0" fontId="2" fillId="0" borderId="18" xfId="0" applyFont="1" applyBorder="1" applyAlignment="1">
      <alignment vertical="center"/>
    </xf>
    <xf numFmtId="0" fontId="17" fillId="0" borderId="12" xfId="0" applyFont="1" applyBorder="1" applyAlignment="1">
      <alignment vertical="center"/>
    </xf>
    <xf numFmtId="0" fontId="12" fillId="0" borderId="0" xfId="0" applyFont="1" applyAlignment="1">
      <alignment vertical="center"/>
    </xf>
    <xf numFmtId="0" fontId="2" fillId="33" borderId="29" xfId="0" applyFont="1" applyFill="1" applyBorder="1" applyAlignment="1">
      <alignment vertical="center"/>
    </xf>
    <xf numFmtId="0" fontId="0" fillId="33" borderId="30" xfId="0" applyFill="1" applyBorder="1" applyAlignment="1">
      <alignment vertical="center"/>
    </xf>
    <xf numFmtId="0" fontId="2" fillId="0" borderId="11" xfId="0" applyFont="1" applyBorder="1" applyAlignment="1">
      <alignment vertical="center"/>
    </xf>
    <xf numFmtId="0" fontId="0" fillId="0" borderId="10" xfId="0" applyBorder="1" applyAlignment="1">
      <alignment horizontal="centerContinuous" vertical="center"/>
    </xf>
    <xf numFmtId="0" fontId="0" fillId="0" borderId="0" xfId="0" applyAlignment="1">
      <alignment horizontal="centerContinuous" vertical="center"/>
    </xf>
    <xf numFmtId="0" fontId="0" fillId="0" borderId="11" xfId="0" applyBorder="1" applyAlignment="1">
      <alignment horizontal="centerContinuous" vertical="center"/>
    </xf>
    <xf numFmtId="0" fontId="0" fillId="0" borderId="18" xfId="0" applyBorder="1" applyAlignment="1">
      <alignment vertical="center"/>
    </xf>
    <xf numFmtId="9" fontId="0" fillId="0" borderId="14" xfId="0" applyNumberFormat="1" applyFont="1" applyBorder="1" applyAlignment="1">
      <alignment vertical="center"/>
    </xf>
    <xf numFmtId="9" fontId="0" fillId="0" borderId="0" xfId="0" applyNumberFormat="1" applyFont="1" applyAlignment="1">
      <alignment vertical="center"/>
    </xf>
    <xf numFmtId="0" fontId="0" fillId="33" borderId="10" xfId="0" applyFill="1" applyBorder="1" applyAlignment="1">
      <alignment vertical="center"/>
    </xf>
    <xf numFmtId="0" fontId="0" fillId="33" borderId="0" xfId="0" applyFill="1" applyAlignment="1">
      <alignment vertical="center"/>
    </xf>
    <xf numFmtId="0" fontId="8" fillId="33" borderId="0" xfId="0" applyFont="1" applyFill="1" applyAlignment="1">
      <alignment vertical="center"/>
    </xf>
    <xf numFmtId="0" fontId="0" fillId="33" borderId="31" xfId="0" applyFont="1" applyFill="1" applyBorder="1" applyAlignment="1">
      <alignment vertical="center"/>
    </xf>
    <xf numFmtId="0" fontId="2" fillId="33" borderId="0" xfId="0" applyFont="1" applyFill="1" applyAlignment="1">
      <alignment vertical="center"/>
    </xf>
    <xf numFmtId="0" fontId="2" fillId="33" borderId="11" xfId="0" applyFont="1" applyFill="1" applyBorder="1" applyAlignment="1">
      <alignment vertical="center"/>
    </xf>
    <xf numFmtId="0" fontId="13" fillId="0" borderId="0" xfId="0" applyFont="1" applyAlignment="1">
      <alignment vertical="center"/>
    </xf>
    <xf numFmtId="0" fontId="36" fillId="0" borderId="0" xfId="0" applyFont="1" applyAlignment="1">
      <alignment vertical="center"/>
    </xf>
    <xf numFmtId="9" fontId="0" fillId="41" borderId="0" xfId="0" applyNumberFormat="1" applyFill="1" applyAlignment="1">
      <alignment horizontal="right" vertical="center"/>
    </xf>
    <xf numFmtId="0" fontId="9" fillId="0" borderId="0" xfId="0" applyFont="1" applyAlignment="1">
      <alignment vertical="center"/>
    </xf>
    <xf numFmtId="0" fontId="2" fillId="41" borderId="0" xfId="0" applyFont="1" applyFill="1" applyAlignment="1">
      <alignment vertical="center"/>
    </xf>
    <xf numFmtId="0" fontId="2" fillId="41" borderId="0" xfId="0" applyFont="1" applyFill="1" applyAlignment="1">
      <alignment horizontal="right" vertical="center"/>
    </xf>
    <xf numFmtId="0" fontId="0" fillId="41" borderId="0" xfId="0" applyFill="1" applyAlignment="1">
      <alignment vertical="center"/>
    </xf>
    <xf numFmtId="0" fontId="0" fillId="41" borderId="0" xfId="0" applyFont="1" applyFill="1" applyAlignment="1">
      <alignment vertical="center"/>
    </xf>
    <xf numFmtId="0" fontId="0" fillId="41" borderId="37" xfId="44" applyNumberFormat="1" applyFont="1" applyFill="1" applyBorder="1" applyAlignment="1">
      <alignment vertical="center"/>
    </xf>
    <xf numFmtId="0" fontId="12" fillId="41" borderId="0" xfId="0" applyFont="1" applyFill="1" applyAlignment="1">
      <alignment vertical="center"/>
    </xf>
    <xf numFmtId="0" fontId="2" fillId="41" borderId="32" xfId="0" applyFont="1" applyFill="1" applyBorder="1" applyAlignment="1">
      <alignment vertical="center"/>
    </xf>
    <xf numFmtId="0" fontId="10" fillId="0" borderId="0" xfId="0" applyFont="1" applyAlignment="1">
      <alignment vertical="center"/>
    </xf>
    <xf numFmtId="0" fontId="0" fillId="41" borderId="20" xfId="0" applyFill="1" applyBorder="1" applyAlignment="1">
      <alignment vertical="center"/>
    </xf>
    <xf numFmtId="9" fontId="2" fillId="36" borderId="11" xfId="0" applyNumberFormat="1" applyFont="1" applyFill="1" applyBorder="1" applyAlignment="1">
      <alignment vertical="center"/>
    </xf>
    <xf numFmtId="0" fontId="0" fillId="36" borderId="0" xfId="0" applyFont="1" applyFill="1" applyAlignment="1">
      <alignment horizontal="left" vertical="center" wrapText="1"/>
    </xf>
    <xf numFmtId="0" fontId="8" fillId="43" borderId="30" xfId="0" applyFont="1" applyFill="1" applyBorder="1" applyAlignment="1">
      <alignment vertical="center"/>
    </xf>
    <xf numFmtId="0" fontId="2" fillId="43" borderId="30" xfId="0" applyFont="1" applyFill="1" applyBorder="1" applyAlignment="1">
      <alignment vertical="center"/>
    </xf>
    <xf numFmtId="0" fontId="2" fillId="43" borderId="31" xfId="0" applyFont="1" applyFill="1" applyBorder="1" applyAlignment="1">
      <alignment vertical="center"/>
    </xf>
    <xf numFmtId="0" fontId="43" fillId="43" borderId="30" xfId="0" applyFont="1" applyFill="1" applyBorder="1" applyAlignment="1">
      <alignment vertical="center"/>
    </xf>
    <xf numFmtId="9" fontId="0" fillId="41" borderId="13" xfId="0" applyNumberFormat="1" applyFont="1" applyFill="1" applyBorder="1" applyAlignment="1">
      <alignment horizontal="right" vertical="center"/>
    </xf>
    <xf numFmtId="0" fontId="43" fillId="36" borderId="18" xfId="0" applyFont="1" applyFill="1" applyBorder="1" applyAlignment="1">
      <alignment vertical="center"/>
    </xf>
    <xf numFmtId="9" fontId="0" fillId="0" borderId="13" xfId="0" applyNumberFormat="1" applyFont="1" applyBorder="1" applyAlignment="1">
      <alignment horizontal="right"/>
    </xf>
    <xf numFmtId="0" fontId="0" fillId="33" borderId="44" xfId="0" applyFill="1" applyBorder="1" applyAlignment="1">
      <alignment horizontal="centerContinuous"/>
    </xf>
    <xf numFmtId="0" fontId="0" fillId="33" borderId="45" xfId="0" applyFill="1" applyBorder="1" applyAlignment="1">
      <alignment horizontal="centerContinuous"/>
    </xf>
    <xf numFmtId="0" fontId="0" fillId="33" borderId="121" xfId="0" applyFill="1" applyBorder="1" applyAlignment="1">
      <alignment horizontal="centerContinuous"/>
    </xf>
    <xf numFmtId="0" fontId="0" fillId="0" borderId="47" xfId="0" applyBorder="1" applyAlignment="1">
      <alignment horizontal="centerContinuous"/>
    </xf>
    <xf numFmtId="0" fontId="0" fillId="0" borderId="51" xfId="0" applyBorder="1" applyAlignment="1">
      <alignment horizontal="centerContinuous"/>
    </xf>
    <xf numFmtId="0" fontId="0" fillId="0" borderId="51" xfId="0" applyBorder="1" applyAlignment="1">
      <alignment/>
    </xf>
    <xf numFmtId="0" fontId="0" fillId="0" borderId="47" xfId="0" applyBorder="1" applyAlignment="1">
      <alignment horizontal="center"/>
    </xf>
    <xf numFmtId="0" fontId="0" fillId="0" borderId="51"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122" xfId="0" applyBorder="1" applyAlignment="1">
      <alignment horizontal="center"/>
    </xf>
    <xf numFmtId="0" fontId="0" fillId="33" borderId="77" xfId="0" applyFill="1" applyBorder="1" applyAlignment="1">
      <alignment horizontal="centerContinuous"/>
    </xf>
    <xf numFmtId="0" fontId="0" fillId="33" borderId="78" xfId="0" applyFill="1" applyBorder="1" applyAlignment="1">
      <alignment horizontal="centerContinuous"/>
    </xf>
    <xf numFmtId="0" fontId="0" fillId="33" borderId="123" xfId="0" applyFill="1" applyBorder="1" applyAlignment="1">
      <alignment horizontal="centerContinuous"/>
    </xf>
    <xf numFmtId="0" fontId="0" fillId="0" borderId="98" xfId="0" applyBorder="1" applyAlignment="1">
      <alignment/>
    </xf>
    <xf numFmtId="0" fontId="0" fillId="0" borderId="124" xfId="0" applyBorder="1" applyAlignment="1">
      <alignment/>
    </xf>
    <xf numFmtId="0" fontId="0" fillId="33" borderId="125" xfId="0" applyFill="1" applyBorder="1" applyAlignment="1">
      <alignment horizontal="centerContinuous"/>
    </xf>
    <xf numFmtId="0" fontId="0" fillId="33" borderId="126" xfId="0" applyFill="1" applyBorder="1" applyAlignment="1">
      <alignment horizontal="centerContinuous"/>
    </xf>
    <xf numFmtId="0" fontId="0" fillId="33" borderId="127" xfId="0" applyFill="1" applyBorder="1" applyAlignment="1">
      <alignment horizontal="centerContinuous"/>
    </xf>
    <xf numFmtId="0" fontId="0" fillId="33" borderId="67" xfId="0" applyFill="1" applyBorder="1" applyAlignment="1">
      <alignment horizontal="centerContinuous"/>
    </xf>
    <xf numFmtId="0" fontId="0" fillId="33" borderId="68" xfId="0" applyFill="1" applyBorder="1" applyAlignment="1">
      <alignment horizontal="centerContinuous"/>
    </xf>
    <xf numFmtId="0" fontId="0" fillId="33" borderId="128" xfId="0" applyFill="1" applyBorder="1" applyAlignment="1">
      <alignment horizontal="centerContinuous"/>
    </xf>
    <xf numFmtId="0" fontId="0" fillId="0" borderId="71" xfId="0" applyBorder="1" applyAlignment="1">
      <alignment/>
    </xf>
    <xf numFmtId="0" fontId="0" fillId="0" borderId="70" xfId="0" applyBorder="1" applyAlignment="1">
      <alignment horizontal="left"/>
    </xf>
    <xf numFmtId="9" fontId="0" fillId="0" borderId="71" xfId="0" applyNumberFormat="1" applyBorder="1" applyAlignment="1">
      <alignment horizontal="left"/>
    </xf>
    <xf numFmtId="0" fontId="0" fillId="0" borderId="129" xfId="0" applyBorder="1" applyAlignment="1">
      <alignment/>
    </xf>
    <xf numFmtId="0" fontId="0" fillId="0" borderId="83" xfId="0" applyBorder="1" applyAlignment="1">
      <alignment horizontal="center"/>
    </xf>
    <xf numFmtId="0" fontId="0" fillId="0" borderId="84" xfId="0" applyBorder="1" applyAlignment="1">
      <alignment horizontal="center"/>
    </xf>
    <xf numFmtId="0" fontId="0" fillId="0" borderId="124" xfId="0" applyBorder="1" applyAlignment="1">
      <alignment horizontal="center"/>
    </xf>
    <xf numFmtId="0" fontId="0" fillId="33" borderId="86" xfId="0" applyFill="1" applyBorder="1" applyAlignment="1">
      <alignment horizontal="centerContinuous"/>
    </xf>
    <xf numFmtId="0" fontId="0" fillId="33" borderId="87" xfId="0" applyFill="1" applyBorder="1" applyAlignment="1">
      <alignment horizontal="centerContinuous"/>
    </xf>
    <xf numFmtId="0" fontId="0" fillId="33" borderId="130" xfId="0" applyFill="1" applyBorder="1" applyAlignment="1">
      <alignment horizontal="centerContinuous"/>
    </xf>
    <xf numFmtId="0" fontId="0" fillId="0" borderId="89" xfId="0" applyBorder="1" applyAlignment="1">
      <alignment horizontal="centerContinuous"/>
    </xf>
    <xf numFmtId="0" fontId="0" fillId="0" borderId="92" xfId="0" applyBorder="1" applyAlignment="1">
      <alignment horizontal="centerContinuous"/>
    </xf>
    <xf numFmtId="0" fontId="0" fillId="0" borderId="131" xfId="0" applyBorder="1" applyAlignment="1">
      <alignment/>
    </xf>
    <xf numFmtId="0" fontId="0" fillId="0" borderId="92" xfId="0" applyBorder="1" applyAlignment="1">
      <alignment/>
    </xf>
    <xf numFmtId="0" fontId="147" fillId="0" borderId="0" xfId="0" applyFont="1" applyAlignment="1">
      <alignment/>
    </xf>
    <xf numFmtId="0" fontId="147" fillId="33" borderId="68" xfId="0" applyFont="1" applyFill="1" applyBorder="1" applyAlignment="1">
      <alignment horizontal="centerContinuous"/>
    </xf>
    <xf numFmtId="0" fontId="147" fillId="33" borderId="128" xfId="0" applyFont="1" applyFill="1" applyBorder="1" applyAlignment="1">
      <alignment horizontal="centerContinuous"/>
    </xf>
    <xf numFmtId="0" fontId="147" fillId="0" borderId="70" xfId="0" applyFont="1" applyBorder="1" applyAlignment="1">
      <alignment/>
    </xf>
    <xf numFmtId="0" fontId="147" fillId="0" borderId="71" xfId="0" applyFont="1" applyBorder="1" applyAlignment="1">
      <alignment/>
    </xf>
    <xf numFmtId="0" fontId="147" fillId="0" borderId="74" xfId="0" applyFont="1" applyBorder="1" applyAlignment="1">
      <alignment horizontal="left"/>
    </xf>
    <xf numFmtId="0" fontId="147" fillId="0" borderId="75" xfId="0" applyFont="1" applyBorder="1" applyAlignment="1">
      <alignment/>
    </xf>
    <xf numFmtId="9" fontId="147" fillId="0" borderId="129" xfId="0" applyNumberFormat="1" applyFont="1" applyBorder="1" applyAlignment="1">
      <alignment horizontal="left"/>
    </xf>
    <xf numFmtId="0" fontId="0" fillId="33" borderId="101" xfId="0" applyFill="1" applyBorder="1" applyAlignment="1">
      <alignment horizontal="centerContinuous"/>
    </xf>
    <xf numFmtId="0" fontId="0" fillId="33" borderId="102" xfId="0" applyFill="1" applyBorder="1" applyAlignment="1">
      <alignment horizontal="centerContinuous"/>
    </xf>
    <xf numFmtId="0" fontId="0" fillId="33" borderId="132" xfId="0" applyFill="1" applyBorder="1" applyAlignment="1">
      <alignment horizontal="centerContinuous"/>
    </xf>
    <xf numFmtId="0" fontId="0" fillId="0" borderId="103" xfId="0" applyBorder="1" applyAlignment="1">
      <alignment horizontal="center"/>
    </xf>
    <xf numFmtId="0" fontId="0" fillId="0" borderId="133" xfId="0" applyBorder="1" applyAlignment="1">
      <alignment horizontal="center"/>
    </xf>
    <xf numFmtId="0" fontId="0" fillId="0" borderId="134" xfId="0" applyBorder="1" applyAlignment="1">
      <alignment horizontal="center"/>
    </xf>
    <xf numFmtId="0" fontId="0" fillId="0" borderId="104" xfId="0" applyBorder="1" applyAlignment="1">
      <alignment horizontal="center"/>
    </xf>
    <xf numFmtId="0" fontId="0" fillId="0" borderId="135" xfId="0" applyBorder="1" applyAlignment="1">
      <alignment horizontal="center"/>
    </xf>
    <xf numFmtId="0" fontId="0" fillId="0" borderId="37" xfId="50" applyNumberFormat="1" applyFont="1" applyFill="1" applyBorder="1" applyAlignment="1">
      <alignment/>
    </xf>
    <xf numFmtId="0" fontId="0" fillId="0" borderId="0" xfId="0" applyAlignment="1">
      <alignment wrapText="1"/>
    </xf>
    <xf numFmtId="0" fontId="0" fillId="0" borderId="0" xfId="0" applyAlignment="1">
      <alignment horizontal="center" wrapText="1"/>
    </xf>
    <xf numFmtId="0" fontId="2" fillId="33" borderId="136" xfId="0" applyFont="1" applyFill="1" applyBorder="1" applyAlignment="1">
      <alignment/>
    </xf>
    <xf numFmtId="0" fontId="2" fillId="0" borderId="89" xfId="0" applyFont="1" applyBorder="1" applyAlignment="1">
      <alignment/>
    </xf>
    <xf numFmtId="0" fontId="0" fillId="0" borderId="137" xfId="0" applyBorder="1" applyAlignment="1">
      <alignment/>
    </xf>
    <xf numFmtId="0" fontId="0" fillId="0" borderId="89" xfId="0" applyBorder="1" applyAlignment="1">
      <alignment horizontal="center" wrapText="1"/>
    </xf>
    <xf numFmtId="0" fontId="0" fillId="0" borderId="92" xfId="0" applyBorder="1" applyAlignment="1">
      <alignment horizontal="center" wrapText="1"/>
    </xf>
    <xf numFmtId="0" fontId="0" fillId="0" borderId="89" xfId="0" applyBorder="1" applyAlignment="1">
      <alignment horizontal="center"/>
    </xf>
    <xf numFmtId="0" fontId="0" fillId="0" borderId="92" xfId="0" applyBorder="1" applyAlignment="1">
      <alignment horizontal="center"/>
    </xf>
    <xf numFmtId="0" fontId="2" fillId="33" borderId="138" xfId="0" applyFont="1" applyFill="1" applyBorder="1" applyAlignment="1">
      <alignment/>
    </xf>
    <xf numFmtId="9" fontId="0" fillId="0" borderId="98" xfId="0" applyNumberFormat="1" applyFont="1" applyBorder="1" applyAlignment="1">
      <alignment/>
    </xf>
    <xf numFmtId="0" fontId="0" fillId="0" borderId="139" xfId="0" applyBorder="1" applyAlignment="1">
      <alignment/>
    </xf>
    <xf numFmtId="0" fontId="17" fillId="0" borderId="80" xfId="0" applyFont="1" applyBorder="1" applyAlignment="1">
      <alignment/>
    </xf>
    <xf numFmtId="0" fontId="0" fillId="0" borderId="98" xfId="0" applyBorder="1" applyAlignment="1">
      <alignment horizontal="centerContinuous"/>
    </xf>
    <xf numFmtId="0" fontId="0" fillId="0" borderId="80" xfId="0" applyBorder="1" applyAlignment="1">
      <alignment horizontal="center"/>
    </xf>
    <xf numFmtId="0" fontId="0" fillId="0" borderId="98" xfId="0" applyBorder="1" applyAlignment="1">
      <alignment horizontal="center"/>
    </xf>
    <xf numFmtId="0" fontId="2" fillId="33" borderId="140" xfId="0" applyFont="1" applyFill="1" applyBorder="1" applyAlignment="1">
      <alignment/>
    </xf>
    <xf numFmtId="0" fontId="2" fillId="33" borderId="141" xfId="0" applyFont="1" applyFill="1" applyBorder="1" applyAlignment="1">
      <alignment/>
    </xf>
    <xf numFmtId="0" fontId="0" fillId="0" borderId="142" xfId="0" applyBorder="1" applyAlignment="1">
      <alignment/>
    </xf>
    <xf numFmtId="9" fontId="0" fillId="0" borderId="135" xfId="0" applyNumberFormat="1" applyFont="1" applyBorder="1" applyAlignment="1">
      <alignment vertical="center"/>
    </xf>
    <xf numFmtId="0" fontId="0" fillId="0" borderId="103" xfId="0" applyBorder="1" applyAlignment="1">
      <alignment/>
    </xf>
    <xf numFmtId="0" fontId="0" fillId="0" borderId="133" xfId="0" applyBorder="1" applyAlignment="1">
      <alignment/>
    </xf>
    <xf numFmtId="0" fontId="17" fillId="0" borderId="103" xfId="0" applyFont="1" applyBorder="1" applyAlignment="1">
      <alignment/>
    </xf>
    <xf numFmtId="0" fontId="0" fillId="0" borderId="134" xfId="0" applyBorder="1" applyAlignment="1">
      <alignment/>
    </xf>
    <xf numFmtId="0" fontId="0" fillId="0" borderId="135" xfId="0" applyBorder="1" applyAlignment="1">
      <alignment/>
    </xf>
    <xf numFmtId="0" fontId="39" fillId="0" borderId="74" xfId="0" applyFont="1" applyBorder="1" applyAlignment="1">
      <alignment/>
    </xf>
    <xf numFmtId="0" fontId="0" fillId="0" borderId="143" xfId="0" applyBorder="1" applyAlignment="1">
      <alignment/>
    </xf>
    <xf numFmtId="0" fontId="2" fillId="0" borderId="75" xfId="0" applyFont="1" applyBorder="1" applyAlignment="1">
      <alignment/>
    </xf>
    <xf numFmtId="0" fontId="0" fillId="0" borderId="74" xfId="0" applyBorder="1" applyAlignment="1">
      <alignment horizontal="center"/>
    </xf>
    <xf numFmtId="0" fontId="0" fillId="0" borderId="75" xfId="0" applyBorder="1" applyAlignment="1">
      <alignment horizontal="center"/>
    </xf>
    <xf numFmtId="0" fontId="0" fillId="0" borderId="129" xfId="0" applyBorder="1" applyAlignment="1">
      <alignment horizontal="center"/>
    </xf>
    <xf numFmtId="0" fontId="2" fillId="33" borderId="125" xfId="0" applyFont="1" applyFill="1" applyBorder="1" applyAlignment="1">
      <alignment/>
    </xf>
    <xf numFmtId="0" fontId="0" fillId="33" borderId="126" xfId="0" applyFill="1" applyBorder="1" applyAlignment="1">
      <alignment/>
    </xf>
    <xf numFmtId="0" fontId="0" fillId="33" borderId="144" xfId="0" applyFill="1" applyBorder="1" applyAlignment="1">
      <alignment/>
    </xf>
    <xf numFmtId="0" fontId="0" fillId="0" borderId="144" xfId="0" applyFont="1" applyBorder="1" applyAlignment="1">
      <alignment/>
    </xf>
    <xf numFmtId="0" fontId="0" fillId="0" borderId="144" xfId="0" applyBorder="1" applyAlignment="1">
      <alignment/>
    </xf>
    <xf numFmtId="0" fontId="0" fillId="0" borderId="145" xfId="0" applyBorder="1" applyAlignment="1">
      <alignment/>
    </xf>
    <xf numFmtId="0" fontId="0" fillId="0" borderId="144" xfId="0" applyBorder="1" applyAlignment="1">
      <alignment horizontal="centerContinuous"/>
    </xf>
    <xf numFmtId="0" fontId="0" fillId="0" borderId="146" xfId="0" applyBorder="1" applyAlignment="1">
      <alignment horizontal="centerContinuous"/>
    </xf>
    <xf numFmtId="0" fontId="0" fillId="0" borderId="146" xfId="0" applyBorder="1" applyAlignment="1">
      <alignment/>
    </xf>
    <xf numFmtId="0" fontId="17" fillId="0" borderId="144" xfId="0" applyFont="1" applyBorder="1" applyAlignment="1">
      <alignment/>
    </xf>
    <xf numFmtId="0" fontId="0" fillId="0" borderId="147" xfId="0" applyBorder="1" applyAlignment="1">
      <alignment/>
    </xf>
    <xf numFmtId="0" fontId="0" fillId="0" borderId="148" xfId="0" applyBorder="1" applyAlignment="1">
      <alignment/>
    </xf>
    <xf numFmtId="0" fontId="0" fillId="0" borderId="18" xfId="0" applyFont="1" applyBorder="1" applyAlignment="1">
      <alignment vertical="center"/>
    </xf>
    <xf numFmtId="0" fontId="21" fillId="0" borderId="89" xfId="0" applyFont="1" applyBorder="1" applyAlignment="1">
      <alignment/>
    </xf>
    <xf numFmtId="0" fontId="148" fillId="0" borderId="0" xfId="0" applyFont="1" applyAlignment="1">
      <alignment horizontal="center" readingOrder="1"/>
    </xf>
    <xf numFmtId="0" fontId="2" fillId="0" borderId="13" xfId="0" applyFont="1" applyBorder="1" applyAlignment="1">
      <alignment vertical="center"/>
    </xf>
    <xf numFmtId="0" fontId="0" fillId="36" borderId="80" xfId="0" applyFill="1" applyBorder="1" applyAlignment="1">
      <alignment horizontal="centerContinuous"/>
    </xf>
    <xf numFmtId="0" fontId="0" fillId="36" borderId="98" xfId="0" applyFill="1" applyBorder="1" applyAlignment="1">
      <alignment horizontal="centerContinuous"/>
    </xf>
    <xf numFmtId="0" fontId="2" fillId="11" borderId="77" xfId="0" applyFont="1" applyFill="1" applyBorder="1" applyAlignment="1">
      <alignment/>
    </xf>
    <xf numFmtId="0" fontId="0" fillId="11" borderId="78" xfId="0" applyFill="1" applyBorder="1" applyAlignment="1">
      <alignment/>
    </xf>
    <xf numFmtId="0" fontId="8" fillId="11" borderId="78" xfId="0" applyFont="1" applyFill="1" applyBorder="1" applyAlignment="1">
      <alignment/>
    </xf>
    <xf numFmtId="0" fontId="2" fillId="11" borderId="78" xfId="0" applyFont="1" applyFill="1" applyBorder="1" applyAlignment="1">
      <alignment/>
    </xf>
    <xf numFmtId="0" fontId="0" fillId="11" borderId="123" xfId="0" applyFont="1" applyFill="1" applyBorder="1" applyAlignment="1">
      <alignment/>
    </xf>
    <xf numFmtId="0" fontId="0" fillId="36" borderId="98" xfId="0" applyFont="1" applyFill="1" applyBorder="1" applyAlignment="1">
      <alignment/>
    </xf>
    <xf numFmtId="0" fontId="149" fillId="34" borderId="80" xfId="0" applyFont="1" applyFill="1" applyBorder="1" applyAlignment="1">
      <alignment/>
    </xf>
    <xf numFmtId="0" fontId="21" fillId="36" borderId="80" xfId="0" applyFont="1" applyFill="1" applyBorder="1" applyAlignment="1">
      <alignment/>
    </xf>
    <xf numFmtId="9" fontId="0" fillId="36" borderId="98" xfId="0" applyNumberFormat="1" applyFont="1" applyFill="1" applyBorder="1" applyAlignment="1">
      <alignment/>
    </xf>
    <xf numFmtId="0" fontId="2" fillId="34" borderId="80" xfId="0" applyFont="1" applyFill="1" applyBorder="1" applyAlignment="1">
      <alignment/>
    </xf>
    <xf numFmtId="0" fontId="0" fillId="36" borderId="10" xfId="0" applyFont="1" applyFill="1" applyBorder="1" applyAlignment="1">
      <alignment horizontal="left" vertical="center" wrapText="1"/>
    </xf>
    <xf numFmtId="0" fontId="14" fillId="41" borderId="36" xfId="0" applyFont="1" applyFill="1" applyBorder="1" applyAlignment="1">
      <alignment vertical="center"/>
    </xf>
    <xf numFmtId="0" fontId="2" fillId="44" borderId="40" xfId="0" applyFont="1" applyFill="1" applyBorder="1" applyAlignment="1">
      <alignment/>
    </xf>
    <xf numFmtId="9" fontId="0" fillId="36" borderId="14" xfId="0" applyNumberFormat="1" applyFont="1" applyFill="1" applyBorder="1" applyAlignment="1">
      <alignment/>
    </xf>
    <xf numFmtId="9" fontId="142" fillId="36" borderId="11" xfId="0" applyNumberFormat="1" applyFont="1" applyFill="1" applyBorder="1" applyAlignment="1">
      <alignment horizontal="right"/>
    </xf>
    <xf numFmtId="9" fontId="0" fillId="36" borderId="11" xfId="0" applyNumberFormat="1" applyFont="1" applyFill="1" applyBorder="1" applyAlignment="1">
      <alignment/>
    </xf>
    <xf numFmtId="0" fontId="12" fillId="36" borderId="0" xfId="0" applyFont="1" applyFill="1" applyAlignment="1">
      <alignment horizontal="center" vertical="center"/>
    </xf>
    <xf numFmtId="0" fontId="0" fillId="36" borderId="0" xfId="0" applyFill="1" applyAlignment="1">
      <alignment horizontal="center" vertical="center"/>
    </xf>
    <xf numFmtId="0" fontId="0" fillId="36" borderId="10" xfId="0" applyFill="1" applyBorder="1" applyAlignment="1">
      <alignment vertical="center"/>
    </xf>
    <xf numFmtId="0" fontId="0" fillId="41" borderId="19" xfId="0" applyFill="1" applyBorder="1" applyAlignment="1">
      <alignment horizontal="right" vertical="center"/>
    </xf>
    <xf numFmtId="0" fontId="0" fillId="41" borderId="33" xfId="0" applyFill="1" applyBorder="1" applyAlignment="1">
      <alignment horizontal="center" vertical="center"/>
    </xf>
    <xf numFmtId="9" fontId="0" fillId="41" borderId="14" xfId="0" applyNumberFormat="1" applyFont="1" applyFill="1" applyBorder="1" applyAlignment="1">
      <alignment horizontal="right" vertical="center"/>
    </xf>
    <xf numFmtId="0" fontId="149" fillId="45" borderId="30" xfId="0" applyFont="1" applyFill="1" applyBorder="1" applyAlignment="1">
      <alignment/>
    </xf>
    <xf numFmtId="0" fontId="2" fillId="36" borderId="18" xfId="0" applyFont="1" applyFill="1" applyBorder="1" applyAlignment="1">
      <alignment vertical="center"/>
    </xf>
    <xf numFmtId="0" fontId="0" fillId="36" borderId="12" xfId="0" applyFont="1" applyFill="1" applyBorder="1" applyAlignment="1">
      <alignment vertical="center"/>
    </xf>
    <xf numFmtId="0" fontId="0" fillId="36" borderId="13" xfId="0" applyFill="1" applyBorder="1" applyAlignment="1">
      <alignment vertical="center"/>
    </xf>
    <xf numFmtId="9" fontId="2" fillId="36" borderId="14" xfId="0" applyNumberFormat="1" applyFont="1" applyFill="1" applyBorder="1" applyAlignment="1">
      <alignment vertical="center"/>
    </xf>
    <xf numFmtId="9" fontId="0" fillId="36" borderId="14" xfId="0" applyNumberFormat="1" applyFont="1" applyFill="1" applyBorder="1" applyAlignment="1">
      <alignment vertical="center"/>
    </xf>
    <xf numFmtId="0" fontId="150" fillId="36" borderId="18" xfId="0" applyFont="1" applyFill="1" applyBorder="1" applyAlignment="1">
      <alignment vertical="center"/>
    </xf>
    <xf numFmtId="0" fontId="142" fillId="36" borderId="0" xfId="0" applyFont="1" applyFill="1" applyAlignment="1">
      <alignment vertical="center"/>
    </xf>
    <xf numFmtId="0" fontId="0" fillId="33" borderId="29" xfId="0" applyFont="1" applyFill="1" applyBorder="1" applyAlignment="1">
      <alignment horizontal="centerContinuous" vertical="center"/>
    </xf>
    <xf numFmtId="0" fontId="0" fillId="33" borderId="30" xfId="0" applyFont="1" applyFill="1" applyBorder="1" applyAlignment="1">
      <alignment horizontal="centerContinuous" vertical="center"/>
    </xf>
    <xf numFmtId="0" fontId="0" fillId="33" borderId="31" xfId="0" applyFont="1" applyFill="1" applyBorder="1" applyAlignment="1">
      <alignment horizontal="centerContinuous" vertical="center"/>
    </xf>
    <xf numFmtId="0" fontId="0" fillId="36" borderId="18" xfId="0" applyFont="1" applyFill="1" applyBorder="1" applyAlignment="1">
      <alignment vertical="center"/>
    </xf>
    <xf numFmtId="0" fontId="151" fillId="36" borderId="80" xfId="0" applyFont="1" applyFill="1" applyBorder="1" applyAlignment="1">
      <alignment horizontal="left" vertical="center"/>
    </xf>
    <xf numFmtId="0" fontId="152" fillId="36" borderId="0" xfId="0" applyFont="1" applyFill="1" applyAlignment="1">
      <alignment horizontal="left" vertical="center"/>
    </xf>
    <xf numFmtId="0" fontId="17" fillId="36" borderId="0" xfId="0" applyFont="1" applyFill="1" applyAlignment="1">
      <alignment/>
    </xf>
    <xf numFmtId="0" fontId="0" fillId="36" borderId="80" xfId="0" applyFont="1" applyFill="1" applyBorder="1" applyAlignment="1">
      <alignment/>
    </xf>
    <xf numFmtId="0" fontId="21" fillId="36" borderId="80" xfId="0" applyFont="1" applyFill="1" applyBorder="1" applyAlignment="1">
      <alignment vertical="center"/>
    </xf>
    <xf numFmtId="9" fontId="0" fillId="36" borderId="98" xfId="0" applyNumberFormat="1" applyFont="1" applyFill="1" applyBorder="1" applyAlignment="1">
      <alignment vertical="center"/>
    </xf>
    <xf numFmtId="0" fontId="0" fillId="36" borderId="84" xfId="0" applyFill="1" applyBorder="1" applyAlignment="1">
      <alignment/>
    </xf>
    <xf numFmtId="9" fontId="0" fillId="36" borderId="124" xfId="0" applyNumberFormat="1" applyFont="1" applyFill="1" applyBorder="1" applyAlignment="1">
      <alignment vertical="center"/>
    </xf>
    <xf numFmtId="49" fontId="0" fillId="36" borderId="0" xfId="0" applyNumberFormat="1" applyFont="1" applyFill="1" applyAlignment="1">
      <alignment horizontal="center"/>
    </xf>
    <xf numFmtId="49" fontId="0" fillId="36" borderId="54" xfId="0" applyNumberFormat="1" applyFont="1" applyFill="1" applyBorder="1" applyAlignment="1">
      <alignment horizontal="center"/>
    </xf>
    <xf numFmtId="0" fontId="16" fillId="0" borderId="70" xfId="0" applyFont="1" applyBorder="1" applyAlignment="1">
      <alignment/>
    </xf>
    <xf numFmtId="0" fontId="16" fillId="0" borderId="71" xfId="0" applyFont="1" applyBorder="1" applyAlignment="1">
      <alignment/>
    </xf>
    <xf numFmtId="49" fontId="2" fillId="0" borderId="0" xfId="0" applyNumberFormat="1" applyFont="1" applyAlignment="1">
      <alignment horizontal="center"/>
    </xf>
    <xf numFmtId="49" fontId="2" fillId="0" borderId="112" xfId="0" applyNumberFormat="1" applyFont="1" applyBorder="1" applyAlignment="1">
      <alignment horizontal="center"/>
    </xf>
    <xf numFmtId="9" fontId="0" fillId="36" borderId="0" xfId="50" applyFont="1" applyFill="1" applyBorder="1" applyAlignment="1">
      <alignment horizontal="center"/>
    </xf>
    <xf numFmtId="9" fontId="0" fillId="36" borderId="95" xfId="50" applyFont="1" applyFill="1" applyBorder="1" applyAlignment="1">
      <alignment horizontal="center"/>
    </xf>
    <xf numFmtId="9" fontId="0" fillId="36" borderId="84" xfId="50" applyFont="1" applyFill="1" applyBorder="1" applyAlignment="1">
      <alignment horizontal="center"/>
    </xf>
    <xf numFmtId="9" fontId="0" fillId="36" borderId="75" xfId="50" applyFont="1" applyFill="1" applyBorder="1" applyAlignment="1">
      <alignment horizontal="center"/>
    </xf>
    <xf numFmtId="49" fontId="0" fillId="36" borderId="95" xfId="0" applyNumberFormat="1" applyFont="1" applyFill="1" applyBorder="1" applyAlignment="1">
      <alignment horizontal="center"/>
    </xf>
    <xf numFmtId="49" fontId="0" fillId="36" borderId="84" xfId="0" applyNumberFormat="1" applyFont="1" applyFill="1" applyBorder="1" applyAlignment="1">
      <alignment horizontal="center"/>
    </xf>
    <xf numFmtId="49" fontId="0" fillId="36" borderId="75" xfId="0" applyNumberFormat="1" applyFont="1" applyFill="1" applyBorder="1" applyAlignment="1">
      <alignment horizontal="center"/>
    </xf>
    <xf numFmtId="0" fontId="0" fillId="0" borderId="37" xfId="0" applyFont="1" applyBorder="1" applyAlignment="1">
      <alignment/>
    </xf>
    <xf numFmtId="0" fontId="0" fillId="36" borderId="18" xfId="0" applyFill="1" applyBorder="1" applyAlignment="1">
      <alignment/>
    </xf>
    <xf numFmtId="9" fontId="2" fillId="36" borderId="11" xfId="0" applyNumberFormat="1" applyFont="1" applyFill="1" applyBorder="1" applyAlignment="1">
      <alignment horizontal="right"/>
    </xf>
    <xf numFmtId="9" fontId="2" fillId="36" borderId="14" xfId="0" applyNumberFormat="1" applyFont="1" applyFill="1" applyBorder="1" applyAlignment="1">
      <alignment/>
    </xf>
    <xf numFmtId="0" fontId="2" fillId="0" borderId="0" xfId="0" applyFont="1" applyAlignment="1">
      <alignment horizontal="center" vertical="center"/>
    </xf>
    <xf numFmtId="0" fontId="2" fillId="38" borderId="31" xfId="0" applyFont="1" applyFill="1" applyBorder="1" applyAlignment="1">
      <alignment/>
    </xf>
    <xf numFmtId="9" fontId="2" fillId="36" borderId="11" xfId="0" applyNumberFormat="1" applyFont="1" applyFill="1" applyBorder="1" applyAlignment="1">
      <alignment/>
    </xf>
    <xf numFmtId="0" fontId="143" fillId="39" borderId="31" xfId="0" applyFont="1" applyFill="1" applyBorder="1" applyAlignment="1">
      <alignment/>
    </xf>
    <xf numFmtId="0" fontId="149" fillId="45" borderId="31" xfId="0" applyFont="1" applyFill="1" applyBorder="1" applyAlignment="1">
      <alignment/>
    </xf>
    <xf numFmtId="0" fontId="2" fillId="37" borderId="31" xfId="0" applyFont="1" applyFill="1" applyBorder="1" applyAlignment="1">
      <alignment/>
    </xf>
    <xf numFmtId="0" fontId="142" fillId="36" borderId="18" xfId="0" applyFont="1" applyFill="1" applyBorder="1" applyAlignment="1">
      <alignment/>
    </xf>
    <xf numFmtId="0" fontId="2" fillId="19" borderId="42" xfId="0" applyFont="1" applyFill="1" applyBorder="1" applyAlignment="1">
      <alignment/>
    </xf>
    <xf numFmtId="0" fontId="16" fillId="0" borderId="0" xfId="0" applyFont="1" applyAlignment="1">
      <alignment horizontal="center" vertical="center"/>
    </xf>
    <xf numFmtId="0" fontId="153" fillId="0" borderId="0" xfId="0" applyFont="1" applyAlignment="1">
      <alignment/>
    </xf>
    <xf numFmtId="0" fontId="18" fillId="0" borderId="0" xfId="0" applyFont="1" applyAlignment="1">
      <alignment/>
    </xf>
    <xf numFmtId="0" fontId="154" fillId="0" borderId="0" xfId="0" applyFont="1" applyAlignment="1">
      <alignment/>
    </xf>
    <xf numFmtId="0" fontId="0" fillId="36" borderId="19" xfId="0" applyFill="1" applyBorder="1" applyAlignment="1">
      <alignment/>
    </xf>
    <xf numFmtId="0" fontId="0" fillId="0" borderId="10" xfId="0" applyFont="1" applyBorder="1" applyAlignment="1">
      <alignment vertical="center" wrapText="1"/>
    </xf>
    <xf numFmtId="0" fontId="0" fillId="0" borderId="0" xfId="0" applyFont="1" applyAlignment="1">
      <alignment vertical="center" wrapText="1"/>
    </xf>
    <xf numFmtId="0" fontId="0" fillId="0" borderId="11" xfId="0" applyFont="1" applyBorder="1" applyAlignment="1">
      <alignment vertical="center" wrapText="1"/>
    </xf>
    <xf numFmtId="0" fontId="155" fillId="36" borderId="0" xfId="0" applyFont="1" applyFill="1" applyAlignment="1">
      <alignment/>
    </xf>
    <xf numFmtId="0" fontId="156" fillId="36" borderId="0" xfId="0" applyFont="1" applyFill="1" applyAlignment="1">
      <alignment/>
    </xf>
    <xf numFmtId="0" fontId="23" fillId="36" borderId="0" xfId="0" applyFont="1" applyFill="1" applyAlignment="1">
      <alignment/>
    </xf>
    <xf numFmtId="0" fontId="2" fillId="36" borderId="11" xfId="0" applyFont="1" applyFill="1" applyBorder="1" applyAlignment="1">
      <alignment/>
    </xf>
    <xf numFmtId="9" fontId="2" fillId="0" borderId="14" xfId="0" applyNumberFormat="1" applyFont="1" applyBorder="1" applyAlignment="1">
      <alignment vertical="center"/>
    </xf>
    <xf numFmtId="9" fontId="157" fillId="36" borderId="11" xfId="0" applyNumberFormat="1" applyFont="1" applyFill="1" applyBorder="1" applyAlignment="1">
      <alignment horizontal="right"/>
    </xf>
    <xf numFmtId="0" fontId="52" fillId="0" borderId="0" xfId="0" applyFont="1" applyAlignment="1">
      <alignment/>
    </xf>
    <xf numFmtId="0" fontId="52" fillId="0" borderId="0" xfId="0" applyFont="1" applyAlignment="1">
      <alignment horizontal="center" vertical="center"/>
    </xf>
    <xf numFmtId="0" fontId="52" fillId="36" borderId="0" xfId="0" applyFont="1" applyFill="1" applyAlignment="1">
      <alignment/>
    </xf>
    <xf numFmtId="9" fontId="51" fillId="36" borderId="11" xfId="0" applyNumberFormat="1" applyFont="1" applyFill="1" applyBorder="1" applyAlignment="1">
      <alignment/>
    </xf>
    <xf numFmtId="0" fontId="52" fillId="0" borderId="0" xfId="0" applyFont="1" applyAlignment="1">
      <alignment horizontal="center" vertical="center" wrapText="1"/>
    </xf>
    <xf numFmtId="0" fontId="52" fillId="36" borderId="18" xfId="0" applyFont="1" applyFill="1" applyBorder="1" applyAlignment="1">
      <alignment/>
    </xf>
    <xf numFmtId="0" fontId="52" fillId="36" borderId="13" xfId="0" applyFont="1" applyFill="1" applyBorder="1" applyAlignment="1">
      <alignment/>
    </xf>
    <xf numFmtId="0" fontId="0" fillId="36" borderId="11" xfId="0" applyFill="1" applyBorder="1" applyAlignment="1">
      <alignment/>
    </xf>
    <xf numFmtId="0" fontId="31" fillId="36" borderId="10" xfId="0" applyFont="1" applyFill="1" applyBorder="1" applyAlignment="1">
      <alignment/>
    </xf>
    <xf numFmtId="9" fontId="0" fillId="36" borderId="11" xfId="0" applyNumberFormat="1" applyFill="1" applyBorder="1" applyAlignment="1">
      <alignment/>
    </xf>
    <xf numFmtId="0" fontId="0" fillId="0" borderId="30" xfId="0" applyBorder="1" applyAlignment="1">
      <alignment vertical="center"/>
    </xf>
    <xf numFmtId="0" fontId="18" fillId="0" borderId="30" xfId="0" applyFont="1" applyBorder="1" applyAlignment="1">
      <alignment vertical="center"/>
    </xf>
    <xf numFmtId="9" fontId="0" fillId="0" borderId="30" xfId="0" applyNumberFormat="1" applyFont="1" applyBorder="1" applyAlignment="1">
      <alignment vertical="center"/>
    </xf>
    <xf numFmtId="9" fontId="0" fillId="0" borderId="13" xfId="0" applyNumberFormat="1" applyFont="1" applyBorder="1" applyAlignment="1">
      <alignment vertical="center"/>
    </xf>
    <xf numFmtId="0" fontId="16" fillId="0" borderId="30" xfId="0" applyFont="1" applyBorder="1" applyAlignment="1">
      <alignment vertical="center" wrapText="1"/>
    </xf>
    <xf numFmtId="0" fontId="0" fillId="36" borderId="0" xfId="0" applyFont="1" applyFill="1" applyAlignment="1">
      <alignment vertical="center" wrapText="1"/>
    </xf>
    <xf numFmtId="0" fontId="16" fillId="36" borderId="70" xfId="0" applyFont="1" applyFill="1" applyBorder="1" applyAlignment="1">
      <alignment/>
    </xf>
    <xf numFmtId="0" fontId="16" fillId="36" borderId="0" xfId="0" applyFont="1" applyFill="1" applyAlignment="1">
      <alignment/>
    </xf>
    <xf numFmtId="0" fontId="16" fillId="36" borderId="71" xfId="0" applyFont="1" applyFill="1" applyBorder="1" applyAlignment="1">
      <alignment/>
    </xf>
    <xf numFmtId="0" fontId="0" fillId="0" borderId="149" xfId="0" applyFont="1" applyBorder="1" applyAlignment="1">
      <alignment/>
    </xf>
    <xf numFmtId="0" fontId="0" fillId="0" borderId="93" xfId="0" applyFont="1" applyBorder="1" applyAlignment="1">
      <alignment/>
    </xf>
    <xf numFmtId="0" fontId="21" fillId="0" borderId="0" xfId="0" applyFont="1" applyAlignment="1">
      <alignment horizontal="left"/>
    </xf>
    <xf numFmtId="49" fontId="21" fillId="0" borderId="0" xfId="0" applyNumberFormat="1" applyFont="1" applyAlignment="1">
      <alignment horizontal="center"/>
    </xf>
    <xf numFmtId="0" fontId="20" fillId="0" borderId="0" xfId="0" applyFont="1" applyAlignment="1">
      <alignment/>
    </xf>
    <xf numFmtId="0" fontId="142" fillId="0" borderId="27" xfId="0" applyFont="1" applyBorder="1" applyAlignment="1">
      <alignment/>
    </xf>
    <xf numFmtId="0" fontId="142" fillId="0" borderId="24" xfId="0" applyFont="1" applyBorder="1" applyAlignment="1">
      <alignment/>
    </xf>
    <xf numFmtId="0" fontId="15" fillId="0" borderId="89" xfId="0" applyFont="1" applyBorder="1" applyAlignment="1">
      <alignment/>
    </xf>
    <xf numFmtId="0" fontId="16" fillId="0" borderId="94" xfId="0" applyFont="1" applyBorder="1" applyAlignment="1">
      <alignment/>
    </xf>
    <xf numFmtId="0" fontId="151" fillId="0" borderId="0" xfId="0" applyFont="1" applyAlignment="1">
      <alignment/>
    </xf>
    <xf numFmtId="0" fontId="56" fillId="0" borderId="0" xfId="0" applyFont="1" applyAlignment="1">
      <alignment horizontal="centerContinuous"/>
    </xf>
    <xf numFmtId="0" fontId="2" fillId="36" borderId="36" xfId="0" applyFont="1" applyFill="1" applyBorder="1" applyAlignment="1">
      <alignment/>
    </xf>
    <xf numFmtId="9" fontId="2" fillId="36" borderId="33" xfId="0" applyNumberFormat="1" applyFont="1" applyFill="1" applyBorder="1" applyAlignment="1">
      <alignment horizontal="right"/>
    </xf>
    <xf numFmtId="0" fontId="0" fillId="36" borderId="10" xfId="0" applyFill="1" applyBorder="1" applyAlignment="1">
      <alignment/>
    </xf>
    <xf numFmtId="0" fontId="0" fillId="36" borderId="20" xfId="0" applyFill="1" applyBorder="1" applyAlignment="1">
      <alignment/>
    </xf>
    <xf numFmtId="0" fontId="0" fillId="36" borderId="150" xfId="0" applyFill="1" applyBorder="1" applyAlignment="1">
      <alignment vertical="center"/>
    </xf>
    <xf numFmtId="0" fontId="57" fillId="36" borderId="0" xfId="0" applyFont="1" applyFill="1" applyAlignment="1">
      <alignment horizontal="left" vertical="center" wrapText="1"/>
    </xf>
    <xf numFmtId="0" fontId="0" fillId="36" borderId="0" xfId="0" applyFont="1" applyFill="1" applyAlignment="1">
      <alignment vertical="center"/>
    </xf>
    <xf numFmtId="9" fontId="0" fillId="36" borderId="0" xfId="0" applyNumberFormat="1" applyFont="1" applyFill="1" applyAlignment="1">
      <alignment vertical="center"/>
    </xf>
    <xf numFmtId="0" fontId="144" fillId="39" borderId="31" xfId="0" applyFont="1" applyFill="1" applyBorder="1" applyAlignment="1">
      <alignment/>
    </xf>
    <xf numFmtId="0" fontId="158" fillId="0" borderId="0" xfId="0" applyFont="1" applyAlignment="1">
      <alignment/>
    </xf>
    <xf numFmtId="0" fontId="0" fillId="36" borderId="139" xfId="0" applyFont="1" applyFill="1" applyBorder="1" applyAlignment="1">
      <alignment vertical="center"/>
    </xf>
    <xf numFmtId="0" fontId="17" fillId="0" borderId="89" xfId="0" applyFont="1" applyBorder="1" applyAlignment="1">
      <alignment horizontal="left"/>
    </xf>
    <xf numFmtId="0" fontId="0" fillId="0" borderId="92" xfId="0" applyBorder="1" applyAlignment="1">
      <alignment horizontal="left"/>
    </xf>
    <xf numFmtId="0" fontId="17" fillId="0" borderId="89" xfId="0" applyFont="1" applyBorder="1" applyAlignment="1">
      <alignment horizontal="center" vertical="center" wrapText="1"/>
    </xf>
    <xf numFmtId="0" fontId="17" fillId="0" borderId="0" xfId="0" applyFont="1" applyAlignment="1">
      <alignment horizontal="center" vertical="center" wrapText="1"/>
    </xf>
    <xf numFmtId="0" fontId="17" fillId="0" borderId="92" xfId="0" applyFont="1" applyBorder="1" applyAlignment="1">
      <alignment horizontal="center" vertical="center" wrapText="1"/>
    </xf>
    <xf numFmtId="0" fontId="43" fillId="43" borderId="0" xfId="0" applyFont="1" applyFill="1" applyAlignment="1">
      <alignment vertical="center"/>
    </xf>
    <xf numFmtId="0" fontId="0" fillId="33" borderId="10" xfId="0" applyFont="1" applyFill="1" applyBorder="1" applyAlignment="1">
      <alignment horizontal="centerContinuous" vertical="center"/>
    </xf>
    <xf numFmtId="0" fontId="0" fillId="33" borderId="0" xfId="0" applyFont="1" applyFill="1" applyAlignment="1">
      <alignment horizontal="centerContinuous" vertical="center"/>
    </xf>
    <xf numFmtId="0" fontId="0" fillId="33" borderId="11" xfId="0" applyFont="1" applyFill="1" applyBorder="1" applyAlignment="1">
      <alignment horizontal="centerContinuous" vertical="center"/>
    </xf>
    <xf numFmtId="0" fontId="0" fillId="42" borderId="10" xfId="0" applyFont="1" applyFill="1" applyBorder="1" applyAlignment="1">
      <alignment vertical="center"/>
    </xf>
    <xf numFmtId="0" fontId="43" fillId="36" borderId="0" xfId="0" applyFont="1" applyFill="1" applyAlignment="1">
      <alignment vertical="center"/>
    </xf>
    <xf numFmtId="0" fontId="0" fillId="42" borderId="0" xfId="0" applyFont="1" applyFill="1" applyAlignment="1">
      <alignment vertical="center"/>
    </xf>
    <xf numFmtId="0" fontId="159" fillId="33" borderId="125" xfId="0" applyFont="1" applyFill="1" applyBorder="1" applyAlignment="1">
      <alignment horizontal="centerContinuous"/>
    </xf>
    <xf numFmtId="0" fontId="159" fillId="33" borderId="126" xfId="0" applyFont="1" applyFill="1" applyBorder="1" applyAlignment="1">
      <alignment horizontal="centerContinuous"/>
    </xf>
    <xf numFmtId="0" fontId="159" fillId="33" borderId="127" xfId="0" applyFont="1" applyFill="1" applyBorder="1" applyAlignment="1">
      <alignment horizontal="centerContinuous"/>
    </xf>
    <xf numFmtId="0" fontId="159" fillId="0" borderId="144" xfId="0" applyFont="1" applyBorder="1" applyAlignment="1">
      <alignment horizontal="center"/>
    </xf>
    <xf numFmtId="0" fontId="159" fillId="0" borderId="0" xfId="0" applyFont="1" applyAlignment="1">
      <alignment horizontal="center"/>
    </xf>
    <xf numFmtId="0" fontId="159" fillId="0" borderId="146" xfId="0" applyFont="1" applyBorder="1" applyAlignment="1">
      <alignment horizontal="center"/>
    </xf>
    <xf numFmtId="0" fontId="159" fillId="0" borderId="147" xfId="0" applyFont="1" applyBorder="1" applyAlignment="1">
      <alignment horizontal="center"/>
    </xf>
    <xf numFmtId="0" fontId="159" fillId="0" borderId="145" xfId="0" applyFont="1" applyBorder="1" applyAlignment="1">
      <alignment horizontal="center"/>
    </xf>
    <xf numFmtId="0" fontId="159" fillId="0" borderId="148" xfId="0" applyFont="1" applyBorder="1" applyAlignment="1">
      <alignment horizontal="center"/>
    </xf>
    <xf numFmtId="0" fontId="159" fillId="0" borderId="151" xfId="0" applyFont="1" applyBorder="1" applyAlignment="1">
      <alignment/>
    </xf>
    <xf numFmtId="0" fontId="159" fillId="0" borderId="152" xfId="0" applyFont="1" applyBorder="1" applyAlignment="1">
      <alignment/>
    </xf>
    <xf numFmtId="49" fontId="160" fillId="0" borderId="152" xfId="0" applyNumberFormat="1" applyFont="1" applyBorder="1" applyAlignment="1">
      <alignment/>
    </xf>
    <xf numFmtId="0" fontId="160" fillId="0" borderId="152" xfId="0" applyFont="1" applyBorder="1" applyAlignment="1">
      <alignment/>
    </xf>
    <xf numFmtId="1" fontId="159" fillId="0" borderId="153" xfId="0" applyNumberFormat="1" applyFont="1" applyBorder="1" applyAlignment="1">
      <alignment horizontal="right"/>
    </xf>
    <xf numFmtId="0" fontId="149" fillId="33" borderId="154" xfId="0" applyFont="1" applyFill="1" applyBorder="1" applyAlignment="1">
      <alignment/>
    </xf>
    <xf numFmtId="0" fontId="161" fillId="33" borderId="155" xfId="0" applyFont="1" applyFill="1" applyBorder="1" applyAlignment="1">
      <alignment/>
    </xf>
    <xf numFmtId="0" fontId="162" fillId="33" borderId="155" xfId="0" applyFont="1" applyFill="1" applyBorder="1" applyAlignment="1">
      <alignment/>
    </xf>
    <xf numFmtId="49" fontId="161" fillId="33" borderId="155" xfId="0" applyNumberFormat="1" applyFont="1" applyFill="1" applyBorder="1" applyAlignment="1">
      <alignment/>
    </xf>
    <xf numFmtId="1" fontId="149" fillId="33" borderId="156" xfId="0" applyNumberFormat="1" applyFont="1" applyFill="1" applyBorder="1" applyAlignment="1">
      <alignment/>
    </xf>
    <xf numFmtId="0" fontId="163" fillId="36" borderId="18" xfId="0" applyFont="1" applyFill="1" applyBorder="1" applyAlignment="1">
      <alignment vertical="center"/>
    </xf>
    <xf numFmtId="0" fontId="161" fillId="0" borderId="0" xfId="0" applyFont="1" applyAlignment="1">
      <alignment vertical="center"/>
    </xf>
    <xf numFmtId="9" fontId="161" fillId="0" borderId="98" xfId="0" applyNumberFormat="1" applyFont="1" applyBorder="1" applyAlignment="1">
      <alignment vertical="center"/>
    </xf>
    <xf numFmtId="0" fontId="161" fillId="0" borderId="84" xfId="0" applyFont="1" applyBorder="1" applyAlignment="1">
      <alignment vertical="center"/>
    </xf>
    <xf numFmtId="9" fontId="161" fillId="0" borderId="124" xfId="0" applyNumberFormat="1" applyFont="1" applyBorder="1" applyAlignment="1">
      <alignment vertical="center"/>
    </xf>
    <xf numFmtId="0" fontId="147" fillId="36" borderId="0" xfId="0" applyFont="1" applyFill="1" applyAlignment="1">
      <alignment/>
    </xf>
    <xf numFmtId="0" fontId="147" fillId="36" borderId="71" xfId="0" applyFont="1" applyFill="1" applyBorder="1" applyAlignment="1">
      <alignment/>
    </xf>
    <xf numFmtId="0" fontId="28" fillId="36" borderId="10" xfId="0" applyFont="1" applyFill="1" applyBorder="1" applyAlignment="1">
      <alignment horizontal="left"/>
    </xf>
    <xf numFmtId="0" fontId="0" fillId="36" borderId="11" xfId="0" applyFill="1" applyBorder="1" applyAlignment="1">
      <alignment horizontal="centerContinuous"/>
    </xf>
    <xf numFmtId="0" fontId="16" fillId="0" borderId="89" xfId="0" applyFont="1" applyBorder="1" applyAlignment="1">
      <alignment horizontal="center" vertical="center" wrapText="1"/>
    </xf>
    <xf numFmtId="0" fontId="16" fillId="0" borderId="0" xfId="0" applyFont="1" applyAlignment="1">
      <alignment horizontal="center" vertical="center" wrapText="1"/>
    </xf>
    <xf numFmtId="0" fontId="16" fillId="0" borderId="92" xfId="0" applyFont="1" applyBorder="1" applyAlignment="1">
      <alignment horizontal="center" vertical="center" wrapText="1"/>
    </xf>
    <xf numFmtId="0" fontId="16" fillId="0" borderId="147" xfId="0" applyFont="1" applyBorder="1" applyAlignment="1">
      <alignment vertical="center" wrapText="1"/>
    </xf>
    <xf numFmtId="0" fontId="16" fillId="0" borderId="145" xfId="0" applyFont="1" applyBorder="1" applyAlignment="1">
      <alignment vertical="center" wrapText="1"/>
    </xf>
    <xf numFmtId="0" fontId="13" fillId="0" borderId="0" xfId="0" applyFont="1" applyAlignment="1">
      <alignment horizontal="center"/>
    </xf>
    <xf numFmtId="0" fontId="0" fillId="41" borderId="30" xfId="0" applyFill="1" applyBorder="1" applyAlignment="1">
      <alignment/>
    </xf>
    <xf numFmtId="0" fontId="0" fillId="41" borderId="31" xfId="0" applyFill="1" applyBorder="1" applyAlignment="1">
      <alignment/>
    </xf>
    <xf numFmtId="0" fontId="0" fillId="41" borderId="13" xfId="0" applyFill="1" applyBorder="1" applyAlignment="1">
      <alignment/>
    </xf>
    <xf numFmtId="0" fontId="0" fillId="41" borderId="14" xfId="0" applyFill="1" applyBorder="1" applyAlignment="1">
      <alignment/>
    </xf>
    <xf numFmtId="0" fontId="161" fillId="36" borderId="0" xfId="0" applyFont="1" applyFill="1" applyAlignment="1">
      <alignment vertical="center"/>
    </xf>
    <xf numFmtId="0" fontId="0" fillId="36" borderId="19" xfId="0" applyFont="1" applyFill="1" applyBorder="1" applyAlignment="1">
      <alignment vertical="center"/>
    </xf>
    <xf numFmtId="0" fontId="151" fillId="36" borderId="80" xfId="0" applyFont="1" applyFill="1" applyBorder="1" applyAlignment="1">
      <alignment/>
    </xf>
    <xf numFmtId="0" fontId="0" fillId="41" borderId="37" xfId="0" applyFont="1" applyFill="1" applyBorder="1" applyAlignment="1">
      <alignment vertical="center"/>
    </xf>
    <xf numFmtId="0" fontId="0" fillId="41" borderId="35" xfId="0" applyFill="1" applyBorder="1" applyAlignment="1">
      <alignment horizontal="center" vertical="center"/>
    </xf>
    <xf numFmtId="0" fontId="24" fillId="36" borderId="10" xfId="0" applyFont="1" applyFill="1" applyBorder="1" applyAlignment="1">
      <alignment/>
    </xf>
    <xf numFmtId="0" fontId="0" fillId="36" borderId="30" xfId="0" applyFill="1" applyBorder="1" applyAlignment="1">
      <alignment/>
    </xf>
    <xf numFmtId="0" fontId="143" fillId="46" borderId="29" xfId="0" applyFont="1" applyFill="1" applyBorder="1" applyAlignment="1">
      <alignment/>
    </xf>
    <xf numFmtId="0" fontId="144" fillId="46" borderId="30" xfId="0" applyFont="1" applyFill="1" applyBorder="1" applyAlignment="1">
      <alignment/>
    </xf>
    <xf numFmtId="0" fontId="143" fillId="46" borderId="31" xfId="0" applyFont="1" applyFill="1" applyBorder="1" applyAlignment="1">
      <alignment/>
    </xf>
    <xf numFmtId="0" fontId="164" fillId="46" borderId="30" xfId="0" applyFont="1" applyFill="1" applyBorder="1" applyAlignment="1">
      <alignment/>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0" fontId="28" fillId="36" borderId="10" xfId="0" applyFont="1" applyFill="1" applyBorder="1" applyAlignment="1">
      <alignment/>
    </xf>
    <xf numFmtId="0" fontId="165" fillId="36" borderId="0" xfId="0" applyFont="1" applyFill="1" applyAlignment="1">
      <alignment/>
    </xf>
    <xf numFmtId="0" fontId="165" fillId="36" borderId="0" xfId="0" applyFont="1" applyFill="1" applyAlignment="1">
      <alignment vertical="center"/>
    </xf>
    <xf numFmtId="0" fontId="28" fillId="36" borderId="10" xfId="0" applyFont="1" applyFill="1" applyBorder="1" applyAlignment="1">
      <alignment vertical="center"/>
    </xf>
    <xf numFmtId="0" fontId="165" fillId="36" borderId="10" xfId="0" applyFont="1" applyFill="1" applyBorder="1" applyAlignment="1">
      <alignment/>
    </xf>
    <xf numFmtId="0" fontId="166" fillId="36" borderId="0" xfId="0" applyFont="1" applyFill="1" applyAlignment="1">
      <alignment/>
    </xf>
    <xf numFmtId="0" fontId="31" fillId="0" borderId="10" xfId="0" applyFont="1" applyBorder="1" applyAlignment="1">
      <alignment vertical="center" wrapText="1"/>
    </xf>
    <xf numFmtId="0" fontId="31" fillId="0" borderId="0" xfId="0" applyFont="1" applyAlignment="1">
      <alignment vertical="center" wrapText="1"/>
    </xf>
    <xf numFmtId="0" fontId="31" fillId="0" borderId="11" xfId="0" applyFont="1" applyBorder="1" applyAlignment="1">
      <alignment vertical="center" wrapText="1"/>
    </xf>
    <xf numFmtId="0" fontId="60" fillId="36" borderId="10" xfId="0" applyFont="1" applyFill="1" applyBorder="1" applyAlignment="1">
      <alignment/>
    </xf>
    <xf numFmtId="0" fontId="167" fillId="36" borderId="0" xfId="0" applyFont="1" applyFill="1" applyAlignment="1">
      <alignment/>
    </xf>
    <xf numFmtId="0" fontId="53" fillId="0" borderId="0" xfId="0" applyFont="1" applyAlignment="1">
      <alignment horizontal="left" vertical="center" wrapText="1"/>
    </xf>
    <xf numFmtId="0" fontId="0" fillId="36" borderId="10" xfId="0" applyFont="1" applyFill="1" applyBorder="1" applyAlignment="1">
      <alignment vertical="center" wrapText="1"/>
    </xf>
    <xf numFmtId="0" fontId="142" fillId="36" borderId="0" xfId="0" applyFont="1" applyFill="1" applyAlignment="1">
      <alignment vertical="center" wrapText="1"/>
    </xf>
    <xf numFmtId="0" fontId="0" fillId="0" borderId="0" xfId="0" applyFont="1" applyAlignment="1">
      <alignment horizontal="left" vertical="center" wrapText="1"/>
    </xf>
    <xf numFmtId="0" fontId="0" fillId="0" borderId="150" xfId="0" applyBorder="1" applyAlignment="1">
      <alignment vertical="center"/>
    </xf>
    <xf numFmtId="9" fontId="0" fillId="0" borderId="157" xfId="0" applyNumberFormat="1" applyFont="1" applyBorder="1" applyAlignment="1">
      <alignment vertical="center"/>
    </xf>
    <xf numFmtId="0" fontId="21" fillId="36" borderId="10" xfId="0" applyFont="1" applyFill="1" applyBorder="1" applyAlignment="1">
      <alignment vertical="center"/>
    </xf>
    <xf numFmtId="0" fontId="21" fillId="36" borderId="0" xfId="0" applyFont="1" applyFill="1" applyAlignment="1">
      <alignment vertical="center"/>
    </xf>
    <xf numFmtId="0" fontId="21" fillId="36" borderId="11" xfId="0" applyFont="1" applyFill="1" applyBorder="1" applyAlignment="1">
      <alignment vertical="center"/>
    </xf>
    <xf numFmtId="0" fontId="0" fillId="41" borderId="35" xfId="0" applyFont="1" applyFill="1" applyBorder="1" applyAlignment="1">
      <alignment vertical="center"/>
    </xf>
    <xf numFmtId="0" fontId="2" fillId="36" borderId="10" xfId="0" applyFont="1" applyFill="1" applyBorder="1" applyAlignment="1">
      <alignment vertical="center"/>
    </xf>
    <xf numFmtId="0" fontId="146" fillId="36" borderId="0" xfId="0" applyFont="1" applyFill="1" applyAlignment="1">
      <alignment vertical="center"/>
    </xf>
    <xf numFmtId="0" fontId="19" fillId="0" borderId="10" xfId="0" applyFont="1" applyBorder="1" applyAlignment="1">
      <alignment vertical="center"/>
    </xf>
    <xf numFmtId="9" fontId="36" fillId="0" borderId="11" xfId="0" applyNumberFormat="1" applyFont="1" applyBorder="1" applyAlignment="1">
      <alignment vertical="center"/>
    </xf>
    <xf numFmtId="0" fontId="0" fillId="0" borderId="0" xfId="0" applyAlignment="1">
      <alignment horizontal="left" vertical="center"/>
    </xf>
    <xf numFmtId="0" fontId="23" fillId="36" borderId="10" xfId="0" applyFont="1" applyFill="1" applyBorder="1" applyAlignment="1">
      <alignment vertical="center"/>
    </xf>
    <xf numFmtId="0" fontId="0" fillId="36" borderId="10" xfId="0" applyFont="1" applyFill="1" applyBorder="1" applyAlignment="1">
      <alignment vertical="center"/>
    </xf>
    <xf numFmtId="0" fontId="142" fillId="36" borderId="11" xfId="0" applyFont="1" applyFill="1" applyBorder="1" applyAlignment="1">
      <alignment vertical="center" wrapText="1"/>
    </xf>
    <xf numFmtId="9" fontId="0" fillId="36" borderId="0" xfId="0" applyNumberFormat="1" applyFill="1" applyAlignment="1">
      <alignment horizontal="right" vertical="center"/>
    </xf>
    <xf numFmtId="9" fontId="142" fillId="0" borderId="0" xfId="0" applyNumberFormat="1" applyFont="1" applyAlignment="1">
      <alignment horizontal="right" vertical="center"/>
    </xf>
    <xf numFmtId="9" fontId="0" fillId="0" borderId="150" xfId="0" applyNumberFormat="1" applyFont="1" applyBorder="1" applyAlignment="1">
      <alignment vertical="center"/>
    </xf>
    <xf numFmtId="0" fontId="53" fillId="36" borderId="10" xfId="0" applyFont="1" applyFill="1" applyBorder="1" applyAlignment="1">
      <alignment horizontal="left" vertical="center" wrapText="1"/>
    </xf>
    <xf numFmtId="0" fontId="0" fillId="36" borderId="0" xfId="44" applyNumberFormat="1" applyFont="1" applyFill="1" applyBorder="1" applyAlignment="1">
      <alignment vertical="center"/>
    </xf>
    <xf numFmtId="0" fontId="60" fillId="42" borderId="10" xfId="0" applyFont="1" applyFill="1" applyBorder="1" applyAlignment="1">
      <alignment vertical="center"/>
    </xf>
    <xf numFmtId="0" fontId="2" fillId="36" borderId="14" xfId="0" applyFont="1" applyFill="1" applyBorder="1" applyAlignment="1">
      <alignment/>
    </xf>
    <xf numFmtId="0" fontId="143" fillId="46" borderId="42" xfId="0" applyFont="1" applyFill="1" applyBorder="1" applyAlignment="1">
      <alignment/>
    </xf>
    <xf numFmtId="9" fontId="161" fillId="36" borderId="158" xfId="0" applyNumberFormat="1" applyFont="1" applyFill="1" applyBorder="1" applyAlignment="1">
      <alignment vertical="center"/>
    </xf>
    <xf numFmtId="49" fontId="142" fillId="36" borderId="0" xfId="0" applyNumberFormat="1" applyFont="1" applyFill="1" applyAlignment="1">
      <alignment/>
    </xf>
    <xf numFmtId="1" fontId="146" fillId="36" borderId="158" xfId="0" applyNumberFormat="1" applyFont="1" applyFill="1" applyBorder="1" applyAlignment="1">
      <alignment/>
    </xf>
    <xf numFmtId="9" fontId="142" fillId="36" borderId="158" xfId="0" applyNumberFormat="1" applyFont="1" applyFill="1" applyBorder="1" applyAlignment="1">
      <alignment vertical="center"/>
    </xf>
    <xf numFmtId="0" fontId="163" fillId="36" borderId="84" xfId="0" applyFont="1" applyFill="1" applyBorder="1" applyAlignment="1">
      <alignment vertical="center"/>
    </xf>
    <xf numFmtId="0" fontId="0" fillId="42" borderId="0" xfId="0" applyFill="1" applyAlignment="1">
      <alignment vertical="center"/>
    </xf>
    <xf numFmtId="0" fontId="0" fillId="42" borderId="12" xfId="0" applyFont="1" applyFill="1" applyBorder="1" applyAlignment="1">
      <alignment/>
    </xf>
    <xf numFmtId="0" fontId="0" fillId="42" borderId="13" xfId="0" applyFill="1" applyBorder="1" applyAlignment="1">
      <alignment/>
    </xf>
    <xf numFmtId="0" fontId="23" fillId="36" borderId="0" xfId="0" applyFont="1" applyFill="1" applyAlignment="1">
      <alignment horizontal="left" vertical="center" wrapText="1"/>
    </xf>
    <xf numFmtId="9" fontId="2" fillId="42" borderId="11" xfId="0" applyNumberFormat="1" applyFont="1" applyFill="1" applyBorder="1" applyAlignment="1">
      <alignment vertical="center"/>
    </xf>
    <xf numFmtId="0" fontId="72" fillId="36" borderId="10" xfId="0" applyFont="1" applyFill="1" applyBorder="1" applyAlignment="1">
      <alignment/>
    </xf>
    <xf numFmtId="0" fontId="72" fillId="36" borderId="12" xfId="0" applyFont="1" applyFill="1" applyBorder="1" applyAlignment="1">
      <alignment/>
    </xf>
    <xf numFmtId="0" fontId="0" fillId="33" borderId="67" xfId="0" applyFont="1" applyFill="1" applyBorder="1" applyAlignment="1">
      <alignment horizontal="centerContinuous"/>
    </xf>
    <xf numFmtId="0" fontId="30" fillId="36" borderId="70" xfId="0" applyFont="1" applyFill="1" applyBorder="1" applyAlignment="1">
      <alignment/>
    </xf>
    <xf numFmtId="0" fontId="27" fillId="0" borderId="89" xfId="0" applyFont="1" applyBorder="1" applyAlignment="1">
      <alignment/>
    </xf>
    <xf numFmtId="0" fontId="28" fillId="0" borderId="47" xfId="0" applyFont="1" applyBorder="1" applyAlignment="1">
      <alignment/>
    </xf>
    <xf numFmtId="0" fontId="0" fillId="36" borderId="89" xfId="0" applyFont="1" applyFill="1" applyBorder="1" applyAlignment="1">
      <alignment/>
    </xf>
    <xf numFmtId="0" fontId="15" fillId="36" borderId="89" xfId="0" applyFont="1" applyFill="1" applyBorder="1" applyAlignment="1">
      <alignment/>
    </xf>
    <xf numFmtId="0" fontId="16" fillId="36" borderId="89" xfId="0" applyFont="1" applyFill="1" applyBorder="1" applyAlignment="1">
      <alignment/>
    </xf>
    <xf numFmtId="0" fontId="28" fillId="36" borderId="80" xfId="0" applyFont="1" applyFill="1" applyBorder="1" applyAlignment="1">
      <alignment/>
    </xf>
    <xf numFmtId="0" fontId="39" fillId="0" borderId="0" xfId="0" applyFont="1" applyAlignment="1">
      <alignment/>
    </xf>
    <xf numFmtId="9" fontId="0" fillId="0" borderId="133" xfId="0" applyNumberFormat="1" applyFont="1" applyBorder="1" applyAlignment="1">
      <alignment vertical="center"/>
    </xf>
    <xf numFmtId="0" fontId="8" fillId="33" borderId="87" xfId="0" applyFont="1" applyFill="1" applyBorder="1" applyAlignment="1">
      <alignment vertical="center"/>
    </xf>
    <xf numFmtId="0" fontId="2" fillId="33" borderId="159" xfId="0" applyFont="1" applyFill="1" applyBorder="1" applyAlignment="1">
      <alignment/>
    </xf>
    <xf numFmtId="0" fontId="28" fillId="36" borderId="89" xfId="0" applyFont="1" applyFill="1" applyBorder="1" applyAlignment="1">
      <alignment/>
    </xf>
    <xf numFmtId="9" fontId="0" fillId="0" borderId="92" xfId="0" applyNumberFormat="1" applyFont="1" applyBorder="1" applyAlignment="1">
      <alignment vertical="center"/>
    </xf>
    <xf numFmtId="0" fontId="0" fillId="0" borderId="160" xfId="0" applyBorder="1" applyAlignment="1">
      <alignment/>
    </xf>
    <xf numFmtId="9" fontId="142" fillId="36" borderId="131" xfId="0" applyNumberFormat="1" applyFont="1" applyFill="1" applyBorder="1" applyAlignment="1">
      <alignment horizontal="right" vertical="center"/>
    </xf>
    <xf numFmtId="0" fontId="0" fillId="0" borderId="161" xfId="0" applyFont="1" applyBorder="1" applyAlignment="1">
      <alignment/>
    </xf>
    <xf numFmtId="0" fontId="0" fillId="0" borderId="161" xfId="0" applyBorder="1" applyAlignment="1">
      <alignment/>
    </xf>
    <xf numFmtId="0" fontId="0" fillId="33" borderId="130" xfId="0" applyFont="1" applyFill="1" applyBorder="1" applyAlignment="1">
      <alignment vertical="center"/>
    </xf>
    <xf numFmtId="0" fontId="0" fillId="36" borderId="92" xfId="0" applyFont="1" applyFill="1" applyBorder="1" applyAlignment="1">
      <alignment vertical="center"/>
    </xf>
    <xf numFmtId="9" fontId="0" fillId="36" borderId="92" xfId="0" applyNumberFormat="1" applyFont="1" applyFill="1" applyBorder="1" applyAlignment="1">
      <alignment vertical="center"/>
    </xf>
    <xf numFmtId="0" fontId="0" fillId="36" borderId="92" xfId="0" applyFill="1" applyBorder="1" applyAlignment="1">
      <alignment vertical="center"/>
    </xf>
    <xf numFmtId="9" fontId="0" fillId="0" borderId="131" xfId="0" applyNumberFormat="1" applyFont="1" applyBorder="1" applyAlignment="1">
      <alignment vertical="center"/>
    </xf>
    <xf numFmtId="9" fontId="2" fillId="0" borderId="0" xfId="0" applyNumberFormat="1" applyFont="1" applyAlignment="1">
      <alignment vertical="center"/>
    </xf>
    <xf numFmtId="9" fontId="2" fillId="33" borderId="123" xfId="0" applyNumberFormat="1" applyFont="1" applyFill="1" applyBorder="1" applyAlignment="1">
      <alignment vertical="center"/>
    </xf>
    <xf numFmtId="0" fontId="0" fillId="36" borderId="98" xfId="0" applyFont="1" applyFill="1" applyBorder="1" applyAlignment="1">
      <alignment vertical="center"/>
    </xf>
    <xf numFmtId="0" fontId="0" fillId="33" borderId="128" xfId="0" applyFont="1" applyFill="1" applyBorder="1" applyAlignment="1">
      <alignment vertical="center"/>
    </xf>
    <xf numFmtId="9" fontId="0" fillId="0" borderId="129" xfId="0" applyNumberFormat="1" applyFont="1" applyBorder="1" applyAlignment="1">
      <alignment vertical="center"/>
    </xf>
    <xf numFmtId="9" fontId="142" fillId="0" borderId="92" xfId="0" applyNumberFormat="1" applyFont="1" applyBorder="1" applyAlignment="1">
      <alignment horizontal="right" vertical="center"/>
    </xf>
    <xf numFmtId="9" fontId="0" fillId="36" borderId="161" xfId="0" applyNumberFormat="1" applyFont="1" applyFill="1" applyBorder="1" applyAlignment="1">
      <alignment vertical="center"/>
    </xf>
    <xf numFmtId="0" fontId="0" fillId="33" borderId="132" xfId="0" applyFont="1" applyFill="1" applyBorder="1" applyAlignment="1">
      <alignment vertical="center"/>
    </xf>
    <xf numFmtId="9" fontId="142" fillId="0" borderId="133" xfId="0" applyNumberFormat="1" applyFont="1" applyBorder="1" applyAlignment="1">
      <alignment horizontal="right" vertical="center"/>
    </xf>
    <xf numFmtId="0" fontId="0" fillId="0" borderId="133" xfId="0" applyFont="1" applyBorder="1" applyAlignment="1">
      <alignment vertical="center"/>
    </xf>
    <xf numFmtId="9" fontId="0" fillId="36" borderId="133" xfId="0" applyNumberFormat="1" applyFont="1" applyFill="1" applyBorder="1" applyAlignment="1">
      <alignment vertical="center"/>
    </xf>
    <xf numFmtId="9" fontId="0" fillId="0" borderId="133" xfId="0" applyNumberFormat="1" applyBorder="1" applyAlignment="1">
      <alignment vertical="center"/>
    </xf>
    <xf numFmtId="0" fontId="0" fillId="33" borderId="127" xfId="0" applyFont="1" applyFill="1" applyBorder="1" applyAlignment="1">
      <alignment vertical="center"/>
    </xf>
    <xf numFmtId="0" fontId="0" fillId="33" borderId="146" xfId="0" applyFont="1" applyFill="1" applyBorder="1" applyAlignment="1">
      <alignment vertical="center"/>
    </xf>
    <xf numFmtId="9" fontId="0" fillId="36" borderId="146" xfId="0" applyNumberFormat="1" applyFont="1" applyFill="1" applyBorder="1" applyAlignment="1">
      <alignment vertical="center"/>
    </xf>
    <xf numFmtId="0" fontId="0" fillId="36" borderId="146" xfId="0" applyFont="1" applyFill="1" applyBorder="1" applyAlignment="1">
      <alignment vertical="center"/>
    </xf>
    <xf numFmtId="9" fontId="0" fillId="0" borderId="148" xfId="0" applyNumberFormat="1" applyFont="1" applyBorder="1" applyAlignment="1">
      <alignment vertical="center"/>
    </xf>
    <xf numFmtId="0" fontId="0" fillId="41" borderId="35" xfId="0" applyFill="1" applyBorder="1" applyAlignment="1">
      <alignment vertical="center"/>
    </xf>
    <xf numFmtId="9" fontId="0" fillId="36" borderId="133" xfId="0" applyNumberFormat="1" applyFill="1" applyBorder="1" applyAlignment="1">
      <alignment vertical="center"/>
    </xf>
    <xf numFmtId="0" fontId="0" fillId="41" borderId="29" xfId="0" applyFill="1" applyBorder="1" applyAlignment="1">
      <alignment/>
    </xf>
    <xf numFmtId="0" fontId="18" fillId="36" borderId="10" xfId="0" applyFont="1" applyFill="1" applyBorder="1" applyAlignment="1">
      <alignment horizontal="left" vertical="center" wrapText="1"/>
    </xf>
    <xf numFmtId="0" fontId="18" fillId="36" borderId="0" xfId="0" applyFont="1" applyFill="1" applyAlignment="1">
      <alignment horizontal="left" vertical="center" wrapText="1"/>
    </xf>
    <xf numFmtId="0" fontId="18" fillId="36" borderId="11" xfId="0" applyFont="1" applyFill="1" applyBorder="1" applyAlignment="1">
      <alignment horizontal="left" vertical="center" wrapText="1"/>
    </xf>
    <xf numFmtId="0" fontId="2" fillId="36" borderId="0" xfId="0" applyFont="1" applyFill="1" applyAlignment="1">
      <alignment vertical="center" wrapText="1"/>
    </xf>
    <xf numFmtId="0" fontId="2" fillId="36" borderId="10" xfId="0" applyFont="1" applyFill="1" applyBorder="1" applyAlignment="1">
      <alignment vertical="center" wrapText="1"/>
    </xf>
    <xf numFmtId="0" fontId="60" fillId="36" borderId="10" xfId="0" applyFont="1" applyFill="1" applyBorder="1" applyAlignment="1">
      <alignment vertical="center" wrapText="1"/>
    </xf>
    <xf numFmtId="0" fontId="28" fillId="0" borderId="0" xfId="0" applyFont="1" applyAlignment="1">
      <alignment vertical="center"/>
    </xf>
    <xf numFmtId="0" fontId="30" fillId="0" borderId="0" xfId="0" applyFont="1" applyAlignment="1">
      <alignment vertical="center"/>
    </xf>
    <xf numFmtId="0" fontId="60" fillId="0" borderId="12" xfId="0" applyFont="1" applyBorder="1" applyAlignment="1">
      <alignment vertical="center"/>
    </xf>
    <xf numFmtId="0" fontId="0" fillId="36" borderId="12" xfId="0" applyFill="1" applyBorder="1" applyAlignment="1">
      <alignment vertical="center"/>
    </xf>
    <xf numFmtId="9" fontId="0" fillId="36" borderId="13" xfId="0" applyNumberFormat="1" applyFill="1" applyBorder="1" applyAlignment="1">
      <alignment horizontal="right" vertical="center"/>
    </xf>
    <xf numFmtId="0" fontId="0" fillId="36" borderId="14" xfId="44" applyNumberFormat="1" applyFont="1" applyFill="1" applyBorder="1" applyAlignment="1">
      <alignment vertical="center"/>
    </xf>
    <xf numFmtId="0" fontId="0" fillId="36" borderId="29" xfId="0" applyFont="1" applyFill="1" applyBorder="1" applyAlignment="1">
      <alignment horizontal="centerContinuous" vertical="center"/>
    </xf>
    <xf numFmtId="0" fontId="0" fillId="36" borderId="30" xfId="0" applyFont="1" applyFill="1" applyBorder="1" applyAlignment="1">
      <alignment horizontal="centerContinuous" vertical="center"/>
    </xf>
    <xf numFmtId="0" fontId="0" fillId="36" borderId="31" xfId="0" applyFont="1" applyFill="1" applyBorder="1" applyAlignment="1">
      <alignment horizontal="centerContinuous" vertical="center"/>
    </xf>
    <xf numFmtId="0" fontId="0" fillId="36" borderId="105" xfId="0" applyFont="1" applyFill="1" applyBorder="1" applyAlignment="1">
      <alignment horizontal="left" vertical="center"/>
    </xf>
    <xf numFmtId="0" fontId="0" fillId="36" borderId="13" xfId="0" applyFont="1" applyFill="1" applyBorder="1" applyAlignment="1">
      <alignment/>
    </xf>
    <xf numFmtId="0" fontId="0" fillId="36" borderId="83" xfId="0" applyFont="1" applyFill="1" applyBorder="1" applyAlignment="1">
      <alignment/>
    </xf>
    <xf numFmtId="0" fontId="8" fillId="34" borderId="78" xfId="0" applyFont="1" applyFill="1" applyBorder="1" applyAlignment="1">
      <alignment vertical="center"/>
    </xf>
    <xf numFmtId="49" fontId="0" fillId="34" borderId="78" xfId="0" applyNumberFormat="1" applyFont="1" applyFill="1" applyBorder="1" applyAlignment="1">
      <alignment/>
    </xf>
    <xf numFmtId="0" fontId="0" fillId="34" borderId="78" xfId="0" applyFill="1" applyBorder="1" applyAlignment="1">
      <alignment/>
    </xf>
    <xf numFmtId="1" fontId="2" fillId="34" borderId="162" xfId="0" applyNumberFormat="1" applyFont="1" applyFill="1" applyBorder="1" applyAlignment="1">
      <alignment/>
    </xf>
    <xf numFmtId="0" fontId="2" fillId="34" borderId="67" xfId="0" applyFont="1" applyFill="1" applyBorder="1" applyAlignment="1">
      <alignment/>
    </xf>
    <xf numFmtId="0" fontId="0" fillId="34" borderId="68" xfId="0" applyFill="1" applyBorder="1" applyAlignment="1">
      <alignment/>
    </xf>
    <xf numFmtId="0" fontId="0" fillId="34" borderId="68" xfId="0" applyFont="1" applyFill="1" applyBorder="1" applyAlignment="1">
      <alignment/>
    </xf>
    <xf numFmtId="0" fontId="8" fillId="34" borderId="68" xfId="0" applyFont="1" applyFill="1" applyBorder="1" applyAlignment="1">
      <alignment/>
    </xf>
    <xf numFmtId="49" fontId="0" fillId="34" borderId="68" xfId="0" applyNumberFormat="1" applyFont="1" applyFill="1" applyBorder="1" applyAlignment="1">
      <alignment/>
    </xf>
    <xf numFmtId="0" fontId="2" fillId="34" borderId="69" xfId="0" applyFont="1" applyFill="1" applyBorder="1" applyAlignment="1">
      <alignment/>
    </xf>
    <xf numFmtId="0" fontId="16" fillId="0" borderId="89" xfId="0" applyFont="1" applyBorder="1" applyAlignment="1">
      <alignment vertical="center" wrapText="1"/>
    </xf>
    <xf numFmtId="0" fontId="16" fillId="0" borderId="0" xfId="0" applyFont="1" applyAlignment="1">
      <alignment vertical="center" wrapText="1"/>
    </xf>
    <xf numFmtId="0" fontId="16" fillId="0" borderId="92" xfId="0" applyFont="1" applyBorder="1" applyAlignment="1">
      <alignment vertical="center" wrapText="1"/>
    </xf>
    <xf numFmtId="0" fontId="0" fillId="36" borderId="32" xfId="0" applyFill="1" applyBorder="1" applyAlignment="1">
      <alignment vertical="center"/>
    </xf>
    <xf numFmtId="0" fontId="0" fillId="36" borderId="20" xfId="0" applyFill="1" applyBorder="1" applyAlignment="1">
      <alignment vertical="center"/>
    </xf>
    <xf numFmtId="0" fontId="0" fillId="36" borderId="20" xfId="0" applyFill="1" applyBorder="1" applyAlignment="1">
      <alignment wrapText="1"/>
    </xf>
    <xf numFmtId="0" fontId="2" fillId="36" borderId="0" xfId="0" applyFont="1" applyFill="1" applyAlignment="1">
      <alignment wrapText="1"/>
    </xf>
    <xf numFmtId="9" fontId="2" fillId="36" borderId="92" xfId="0" applyNumberFormat="1" applyFont="1" applyFill="1" applyBorder="1" applyAlignment="1">
      <alignment horizontal="right" vertical="center" wrapText="1"/>
    </xf>
    <xf numFmtId="0" fontId="146" fillId="36" borderId="20" xfId="0" applyFont="1" applyFill="1" applyBorder="1" applyAlignment="1">
      <alignment/>
    </xf>
    <xf numFmtId="9" fontId="142" fillId="36" borderId="92" xfId="0" applyNumberFormat="1" applyFont="1" applyFill="1" applyBorder="1" applyAlignment="1">
      <alignment horizontal="right" vertical="center"/>
    </xf>
    <xf numFmtId="0" fontId="31" fillId="0" borderId="10" xfId="0" applyFont="1" applyBorder="1" applyAlignment="1">
      <alignment horizontal="left" vertical="center" wrapText="1"/>
    </xf>
    <xf numFmtId="0" fontId="31" fillId="0" borderId="0" xfId="0" applyFont="1" applyAlignment="1">
      <alignment horizontal="left" vertical="center" wrapText="1"/>
    </xf>
    <xf numFmtId="0" fontId="31" fillId="0" borderId="11" xfId="0" applyFont="1" applyBorder="1" applyAlignment="1">
      <alignment horizontal="left" vertical="center" wrapText="1"/>
    </xf>
    <xf numFmtId="0" fontId="41" fillId="36" borderId="0" xfId="0" applyFont="1" applyFill="1" applyAlignment="1">
      <alignment/>
    </xf>
    <xf numFmtId="0" fontId="2" fillId="44" borderId="29" xfId="0" applyFont="1" applyFill="1" applyBorder="1" applyAlignment="1">
      <alignment/>
    </xf>
    <xf numFmtId="0" fontId="0" fillId="44" borderId="30" xfId="0" applyFill="1" applyBorder="1" applyAlignment="1">
      <alignment/>
    </xf>
    <xf numFmtId="0" fontId="8" fillId="44" borderId="30" xfId="0" applyFont="1" applyFill="1" applyBorder="1" applyAlignment="1">
      <alignment/>
    </xf>
    <xf numFmtId="0" fontId="2" fillId="44" borderId="31" xfId="0" applyFont="1" applyFill="1" applyBorder="1" applyAlignment="1">
      <alignment/>
    </xf>
    <xf numFmtId="0" fontId="168" fillId="0" borderId="0" xfId="0" applyFont="1" applyAlignment="1">
      <alignment wrapText="1"/>
    </xf>
    <xf numFmtId="0" fontId="168" fillId="0" borderId="11" xfId="0" applyFont="1" applyBorder="1" applyAlignment="1">
      <alignment wrapText="1"/>
    </xf>
    <xf numFmtId="0" fontId="0" fillId="33" borderId="29" xfId="0" applyFill="1" applyBorder="1" applyAlignment="1">
      <alignment horizontal="centerContinuous" vertical="center"/>
    </xf>
    <xf numFmtId="0" fontId="0" fillId="33" borderId="30" xfId="0" applyFill="1" applyBorder="1" applyAlignment="1">
      <alignment horizontal="centerContinuous" vertical="center"/>
    </xf>
    <xf numFmtId="0" fontId="0" fillId="33" borderId="31" xfId="0" applyFill="1" applyBorder="1" applyAlignment="1">
      <alignment horizontal="centerContinuous" vertical="center"/>
    </xf>
    <xf numFmtId="0" fontId="15" fillId="0" borderId="10" xfId="0" applyFont="1" applyBorder="1" applyAlignment="1">
      <alignment/>
    </xf>
    <xf numFmtId="0" fontId="15" fillId="0" borderId="11" xfId="0" applyFont="1" applyBorder="1" applyAlignment="1">
      <alignment/>
    </xf>
    <xf numFmtId="0" fontId="0" fillId="47" borderId="18" xfId="0" applyFill="1" applyBorder="1" applyAlignment="1">
      <alignment/>
    </xf>
    <xf numFmtId="9" fontId="2" fillId="0" borderId="18" xfId="0" applyNumberFormat="1" applyFont="1" applyBorder="1" applyAlignment="1">
      <alignment/>
    </xf>
    <xf numFmtId="9" fontId="2" fillId="36" borderId="18" xfId="0" applyNumberFormat="1" applyFont="1" applyFill="1" applyBorder="1" applyAlignment="1">
      <alignment/>
    </xf>
    <xf numFmtId="9" fontId="2" fillId="36" borderId="18" xfId="0" applyNumberFormat="1" applyFont="1" applyFill="1" applyBorder="1" applyAlignment="1">
      <alignment horizontal="right"/>
    </xf>
    <xf numFmtId="0" fontId="0" fillId="47" borderId="30" xfId="0" applyFill="1" applyBorder="1" applyAlignment="1">
      <alignment/>
    </xf>
    <xf numFmtId="0" fontId="0" fillId="47" borderId="31" xfId="0" applyFill="1" applyBorder="1" applyAlignment="1">
      <alignment/>
    </xf>
    <xf numFmtId="0" fontId="0" fillId="42" borderId="10" xfId="0" applyFont="1" applyFill="1" applyBorder="1" applyAlignment="1">
      <alignment horizontal="left"/>
    </xf>
    <xf numFmtId="0" fontId="0" fillId="42" borderId="0" xfId="0" applyFill="1" applyAlignment="1">
      <alignment horizontal="left"/>
    </xf>
    <xf numFmtId="0" fontId="0" fillId="42" borderId="12" xfId="0" applyFont="1" applyFill="1" applyBorder="1" applyAlignment="1">
      <alignment horizontal="left"/>
    </xf>
    <xf numFmtId="0" fontId="0" fillId="42" borderId="13" xfId="0" applyFill="1" applyBorder="1" applyAlignment="1">
      <alignment horizontal="left"/>
    </xf>
    <xf numFmtId="0" fontId="8" fillId="47" borderId="30" xfId="0" applyFont="1" applyFill="1" applyBorder="1" applyAlignment="1">
      <alignment/>
    </xf>
    <xf numFmtId="0" fontId="43" fillId="36" borderId="35" xfId="0" applyFont="1" applyFill="1" applyBorder="1" applyAlignment="1">
      <alignment vertical="center"/>
    </xf>
    <xf numFmtId="0" fontId="142" fillId="0" borderId="18" xfId="0" applyFont="1" applyBorder="1" applyAlignment="1">
      <alignment vertical="center"/>
    </xf>
    <xf numFmtId="9" fontId="2" fillId="36" borderId="18" xfId="0" applyNumberFormat="1" applyFont="1" applyFill="1" applyBorder="1" applyAlignment="1">
      <alignment vertical="center"/>
    </xf>
    <xf numFmtId="9" fontId="0" fillId="36" borderId="18" xfId="0" applyNumberFormat="1" applyFont="1" applyFill="1" applyBorder="1" applyAlignment="1">
      <alignment vertical="center"/>
    </xf>
    <xf numFmtId="9" fontId="0" fillId="42" borderId="11" xfId="0" applyNumberFormat="1" applyFont="1" applyFill="1" applyBorder="1" applyAlignment="1">
      <alignment vertical="center"/>
    </xf>
    <xf numFmtId="0" fontId="43" fillId="42" borderId="18" xfId="0" applyFont="1" applyFill="1" applyBorder="1" applyAlignment="1">
      <alignment vertical="center"/>
    </xf>
    <xf numFmtId="0" fontId="0" fillId="42" borderId="163" xfId="0" applyFill="1" applyBorder="1" applyAlignment="1">
      <alignment vertical="center"/>
    </xf>
    <xf numFmtId="9" fontId="0" fillId="42" borderId="157" xfId="0" applyNumberFormat="1" applyFont="1" applyFill="1" applyBorder="1" applyAlignment="1">
      <alignment vertical="center"/>
    </xf>
    <xf numFmtId="0" fontId="2" fillId="43" borderId="29" xfId="0" applyFont="1" applyFill="1" applyBorder="1" applyAlignment="1">
      <alignment vertical="center"/>
    </xf>
    <xf numFmtId="0" fontId="0" fillId="33" borderId="30" xfId="0" applyFill="1" applyBorder="1" applyAlignment="1">
      <alignment vertical="center"/>
    </xf>
    <xf numFmtId="0" fontId="8" fillId="33" borderId="30"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42" borderId="0" xfId="0" applyFont="1" applyFill="1" applyAlignment="1">
      <alignment vertical="center" wrapText="1"/>
    </xf>
    <xf numFmtId="0" fontId="0" fillId="42" borderId="13" xfId="0" applyFill="1" applyBorder="1" applyAlignment="1">
      <alignment vertical="center"/>
    </xf>
    <xf numFmtId="9" fontId="0" fillId="42" borderId="18" xfId="0" applyNumberFormat="1" applyFill="1" applyBorder="1" applyAlignment="1">
      <alignment vertical="center"/>
    </xf>
    <xf numFmtId="0" fontId="0" fillId="42" borderId="11" xfId="0" applyFill="1" applyBorder="1" applyAlignment="1">
      <alignment vertical="center"/>
    </xf>
    <xf numFmtId="0" fontId="0" fillId="42" borderId="18" xfId="0" applyFill="1" applyBorder="1" applyAlignment="1">
      <alignment vertical="center"/>
    </xf>
    <xf numFmtId="9" fontId="2" fillId="42" borderId="18" xfId="0" applyNumberFormat="1" applyFont="1" applyFill="1" applyBorder="1" applyAlignment="1">
      <alignment vertical="center"/>
    </xf>
    <xf numFmtId="0" fontId="36" fillId="42" borderId="18" xfId="0" applyFont="1" applyFill="1" applyBorder="1" applyAlignment="1">
      <alignment vertical="center"/>
    </xf>
    <xf numFmtId="0" fontId="36" fillId="42" borderId="13" xfId="0" applyFont="1" applyFill="1" applyBorder="1" applyAlignment="1">
      <alignment vertical="center"/>
    </xf>
    <xf numFmtId="9" fontId="0" fillId="42" borderId="14" xfId="0" applyNumberFormat="1" applyFont="1" applyFill="1" applyBorder="1" applyAlignment="1">
      <alignment vertical="center"/>
    </xf>
    <xf numFmtId="0" fontId="0" fillId="33" borderId="29" xfId="0" applyFont="1" applyFill="1" applyBorder="1" applyAlignment="1">
      <alignment horizontal="centerContinuous" vertical="center"/>
    </xf>
    <xf numFmtId="0" fontId="0" fillId="33" borderId="30" xfId="0" applyFont="1" applyFill="1" applyBorder="1" applyAlignment="1">
      <alignment horizontal="centerContinuous" vertical="center"/>
    </xf>
    <xf numFmtId="0" fontId="0" fillId="33" borderId="31" xfId="0" applyFont="1" applyFill="1" applyBorder="1" applyAlignment="1">
      <alignment horizontal="centerContinuous" vertical="center"/>
    </xf>
    <xf numFmtId="0" fontId="52" fillId="36" borderId="0" xfId="0" applyFont="1" applyFill="1" applyAlignment="1">
      <alignment horizontal="center" vertical="center"/>
    </xf>
    <xf numFmtId="0" fontId="52" fillId="36" borderId="11" xfId="0" applyFont="1" applyFill="1" applyBorder="1" applyAlignment="1">
      <alignment horizontal="center" vertical="center"/>
    </xf>
    <xf numFmtId="0" fontId="23" fillId="36" borderId="12" xfId="0" applyFont="1" applyFill="1" applyBorder="1" applyAlignment="1">
      <alignment vertical="center"/>
    </xf>
    <xf numFmtId="0" fontId="0" fillId="36" borderId="13" xfId="0" applyFont="1" applyFill="1" applyBorder="1" applyAlignment="1">
      <alignment vertical="center"/>
    </xf>
    <xf numFmtId="0" fontId="0" fillId="36" borderId="36" xfId="0" applyFont="1" applyFill="1" applyBorder="1" applyAlignment="1">
      <alignment horizontal="centerContinuous" vertical="center"/>
    </xf>
    <xf numFmtId="0" fontId="0" fillId="36" borderId="19" xfId="0" applyFont="1" applyFill="1" applyBorder="1" applyAlignment="1">
      <alignment horizontal="centerContinuous" vertical="center"/>
    </xf>
    <xf numFmtId="0" fontId="0" fillId="36" borderId="33" xfId="0" applyFont="1" applyFill="1" applyBorder="1" applyAlignment="1">
      <alignment horizontal="centerContinuous" vertical="center"/>
    </xf>
    <xf numFmtId="0" fontId="17" fillId="36" borderId="12" xfId="0" applyFont="1" applyFill="1" applyBorder="1" applyAlignment="1">
      <alignment horizontal="left" vertical="center" wrapText="1"/>
    </xf>
    <xf numFmtId="0" fontId="17" fillId="36" borderId="13" xfId="0" applyFont="1" applyFill="1" applyBorder="1" applyAlignment="1">
      <alignment horizontal="left" vertical="center" wrapText="1"/>
    </xf>
    <xf numFmtId="0" fontId="17" fillId="36" borderId="14" xfId="0" applyFont="1" applyFill="1" applyBorder="1" applyAlignment="1">
      <alignment horizontal="left" vertical="center" wrapText="1"/>
    </xf>
    <xf numFmtId="0" fontId="143" fillId="48" borderId="42" xfId="0" applyFont="1" applyFill="1" applyBorder="1" applyAlignment="1">
      <alignment/>
    </xf>
    <xf numFmtId="0" fontId="143" fillId="48" borderId="29" xfId="0" applyFont="1" applyFill="1" applyBorder="1" applyAlignment="1">
      <alignment/>
    </xf>
    <xf numFmtId="0" fontId="144" fillId="48" borderId="30" xfId="0" applyFont="1" applyFill="1" applyBorder="1" applyAlignment="1">
      <alignment/>
    </xf>
    <xf numFmtId="0" fontId="145" fillId="48" borderId="30" xfId="0" applyFont="1" applyFill="1" applyBorder="1" applyAlignment="1">
      <alignment/>
    </xf>
    <xf numFmtId="0" fontId="143" fillId="48" borderId="31" xfId="0" applyFont="1" applyFill="1" applyBorder="1" applyAlignment="1">
      <alignment/>
    </xf>
    <xf numFmtId="0" fontId="2" fillId="0" borderId="30" xfId="0" applyFont="1" applyBorder="1" applyAlignment="1">
      <alignment/>
    </xf>
    <xf numFmtId="9" fontId="2" fillId="36" borderId="14" xfId="0" applyNumberFormat="1" applyFont="1" applyFill="1" applyBorder="1" applyAlignment="1">
      <alignment horizontal="right"/>
    </xf>
    <xf numFmtId="0" fontId="60" fillId="36" borderId="10" xfId="0" applyFont="1" applyFill="1" applyBorder="1" applyAlignment="1">
      <alignment vertical="center"/>
    </xf>
    <xf numFmtId="0" fontId="2" fillId="36" borderId="11" xfId="0" applyFont="1" applyFill="1" applyBorder="1" applyAlignment="1">
      <alignment vertical="center"/>
    </xf>
    <xf numFmtId="0" fontId="0" fillId="36" borderId="11" xfId="0" applyFont="1" applyFill="1" applyBorder="1" applyAlignment="1">
      <alignment vertical="center"/>
    </xf>
    <xf numFmtId="0" fontId="11" fillId="0" borderId="10" xfId="0" applyFont="1" applyBorder="1" applyAlignment="1">
      <alignment/>
    </xf>
    <xf numFmtId="0" fontId="2" fillId="42" borderId="10" xfId="0" applyFont="1" applyFill="1" applyBorder="1" applyAlignment="1">
      <alignment/>
    </xf>
    <xf numFmtId="0" fontId="8" fillId="42" borderId="0" xfId="0" applyFont="1" applyFill="1" applyAlignment="1">
      <alignment/>
    </xf>
    <xf numFmtId="0" fontId="2" fillId="42" borderId="0" xfId="0" applyFont="1" applyFill="1" applyAlignment="1">
      <alignment/>
    </xf>
    <xf numFmtId="0" fontId="2" fillId="42" borderId="11" xfId="0" applyFont="1" applyFill="1" applyBorder="1" applyAlignment="1">
      <alignment/>
    </xf>
    <xf numFmtId="0" fontId="2" fillId="42" borderId="18" xfId="0" applyFont="1" applyFill="1" applyBorder="1" applyAlignment="1">
      <alignment/>
    </xf>
    <xf numFmtId="0" fontId="19" fillId="42" borderId="0" xfId="0" applyFont="1" applyFill="1" applyAlignment="1">
      <alignment/>
    </xf>
    <xf numFmtId="0" fontId="0" fillId="42" borderId="10" xfId="0" applyFont="1" applyFill="1" applyBorder="1" applyAlignment="1">
      <alignment/>
    </xf>
    <xf numFmtId="9" fontId="2" fillId="36" borderId="0" xfId="0" applyNumberFormat="1" applyFont="1" applyFill="1" applyAlignment="1">
      <alignment horizontal="right"/>
    </xf>
    <xf numFmtId="9" fontId="2" fillId="36" borderId="0" xfId="0" applyNumberFormat="1" applyFont="1" applyFill="1" applyAlignment="1">
      <alignment/>
    </xf>
    <xf numFmtId="0" fontId="70" fillId="36" borderId="10" xfId="0" applyFont="1" applyFill="1" applyBorder="1" applyAlignment="1">
      <alignment vertical="center"/>
    </xf>
    <xf numFmtId="0" fontId="70" fillId="36" borderId="0" xfId="0" applyFont="1" applyFill="1" applyAlignment="1">
      <alignment vertical="center"/>
    </xf>
    <xf numFmtId="0" fontId="70" fillId="36" borderId="11" xfId="0" applyFont="1" applyFill="1" applyBorder="1" applyAlignment="1">
      <alignment vertical="center"/>
    </xf>
    <xf numFmtId="0" fontId="60" fillId="36" borderId="0" xfId="0" applyFont="1" applyFill="1" applyAlignment="1">
      <alignment vertical="center"/>
    </xf>
    <xf numFmtId="0" fontId="60" fillId="36" borderId="11" xfId="0" applyFont="1" applyFill="1" applyBorder="1" applyAlignment="1">
      <alignment vertical="center"/>
    </xf>
    <xf numFmtId="0" fontId="0" fillId="36" borderId="10" xfId="0" applyFill="1" applyBorder="1" applyAlignment="1">
      <alignment horizontal="center" vertical="center"/>
    </xf>
    <xf numFmtId="0" fontId="0" fillId="36" borderId="11" xfId="0" applyFill="1" applyBorder="1" applyAlignment="1">
      <alignment horizontal="center" vertical="center"/>
    </xf>
    <xf numFmtId="0" fontId="149" fillId="42" borderId="0" xfId="0" applyFont="1" applyFill="1" applyAlignment="1">
      <alignment/>
    </xf>
    <xf numFmtId="0" fontId="149" fillId="42" borderId="11" xfId="0" applyFont="1" applyFill="1" applyBorder="1" applyAlignment="1">
      <alignment/>
    </xf>
    <xf numFmtId="0" fontId="2" fillId="42" borderId="10" xfId="0" applyFont="1" applyFill="1" applyBorder="1" applyAlignment="1">
      <alignment horizontal="left" wrapText="1"/>
    </xf>
    <xf numFmtId="0" fontId="24" fillId="42" borderId="0" xfId="0" applyFont="1" applyFill="1" applyAlignment="1">
      <alignment horizontal="left" wrapText="1"/>
    </xf>
    <xf numFmtId="0" fontId="0" fillId="42" borderId="18" xfId="0" applyFill="1" applyBorder="1" applyAlignment="1">
      <alignment/>
    </xf>
    <xf numFmtId="9" fontId="2" fillId="42" borderId="11" xfId="0" applyNumberFormat="1" applyFont="1" applyFill="1" applyBorder="1" applyAlignment="1">
      <alignment/>
    </xf>
    <xf numFmtId="0" fontId="143" fillId="45" borderId="42" xfId="0" applyFont="1" applyFill="1" applyBorder="1" applyAlignment="1">
      <alignment vertical="center"/>
    </xf>
    <xf numFmtId="0" fontId="143" fillId="42" borderId="0" xfId="0" applyFont="1" applyFill="1" applyAlignment="1">
      <alignment vertical="center"/>
    </xf>
    <xf numFmtId="0" fontId="28" fillId="36" borderId="12" xfId="0" applyFont="1" applyFill="1" applyBorder="1" applyAlignment="1">
      <alignment/>
    </xf>
    <xf numFmtId="0" fontId="164" fillId="45" borderId="30" xfId="0" applyFont="1" applyFill="1" applyBorder="1" applyAlignment="1">
      <alignment vertical="center" wrapText="1"/>
    </xf>
    <xf numFmtId="0" fontId="0" fillId="37" borderId="30" xfId="0" applyFill="1" applyBorder="1" applyAlignment="1">
      <alignment/>
    </xf>
    <xf numFmtId="0" fontId="2" fillId="37" borderId="31" xfId="0" applyFont="1" applyFill="1" applyBorder="1" applyAlignment="1">
      <alignment/>
    </xf>
    <xf numFmtId="0" fontId="0" fillId="36" borderId="12" xfId="0" applyFill="1" applyBorder="1" applyAlignment="1">
      <alignment horizontal="centerContinuous" vertical="center"/>
    </xf>
    <xf numFmtId="0" fontId="0" fillId="36" borderId="13" xfId="0" applyFill="1" applyBorder="1" applyAlignment="1">
      <alignment horizontal="centerContinuous" vertical="center"/>
    </xf>
    <xf numFmtId="0" fontId="0" fillId="36" borderId="14" xfId="0" applyFill="1" applyBorder="1" applyAlignment="1">
      <alignment horizontal="centerContinuous" vertical="center"/>
    </xf>
    <xf numFmtId="0" fontId="0" fillId="42" borderId="0" xfId="0" applyFont="1" applyFill="1" applyAlignment="1">
      <alignment/>
    </xf>
    <xf numFmtId="0" fontId="0" fillId="42" borderId="13" xfId="0" applyFont="1" applyFill="1" applyBorder="1" applyAlignment="1">
      <alignment/>
    </xf>
    <xf numFmtId="0" fontId="8" fillId="42" borderId="13" xfId="0" applyFont="1" applyFill="1" applyBorder="1" applyAlignment="1">
      <alignment/>
    </xf>
    <xf numFmtId="9" fontId="2" fillId="42" borderId="14" xfId="0" applyNumberFormat="1" applyFont="1" applyFill="1" applyBorder="1" applyAlignment="1">
      <alignment/>
    </xf>
    <xf numFmtId="9" fontId="0" fillId="36" borderId="11" xfId="0" applyNumberFormat="1" applyFont="1" applyFill="1" applyBorder="1" applyAlignment="1">
      <alignment horizontal="right"/>
    </xf>
    <xf numFmtId="0" fontId="142" fillId="36" borderId="30" xfId="0" applyFont="1" applyFill="1" applyBorder="1" applyAlignment="1">
      <alignment/>
    </xf>
    <xf numFmtId="0" fontId="60" fillId="36" borderId="0" xfId="0" applyFont="1" applyFill="1" applyAlignment="1">
      <alignment/>
    </xf>
    <xf numFmtId="0" fontId="2" fillId="19" borderId="29" xfId="0" applyFont="1" applyFill="1" applyBorder="1" applyAlignment="1">
      <alignment/>
    </xf>
    <xf numFmtId="0" fontId="0" fillId="19" borderId="30" xfId="0" applyFill="1" applyBorder="1" applyAlignment="1">
      <alignment/>
    </xf>
    <xf numFmtId="0" fontId="8" fillId="19" borderId="30" xfId="0" applyFont="1" applyFill="1" applyBorder="1" applyAlignment="1">
      <alignment/>
    </xf>
    <xf numFmtId="0" fontId="2" fillId="19" borderId="31" xfId="0" applyFont="1" applyFill="1" applyBorder="1" applyAlignment="1">
      <alignment/>
    </xf>
    <xf numFmtId="0" fontId="60" fillId="42" borderId="12" xfId="0" applyFont="1" applyFill="1" applyBorder="1" applyAlignment="1">
      <alignment/>
    </xf>
    <xf numFmtId="0" fontId="167" fillId="42" borderId="13" xfId="0" applyFont="1" applyFill="1" applyBorder="1" applyAlignment="1">
      <alignment/>
    </xf>
    <xf numFmtId="0" fontId="166" fillId="42" borderId="13" xfId="0" applyFont="1" applyFill="1" applyBorder="1" applyAlignment="1">
      <alignment/>
    </xf>
    <xf numFmtId="0" fontId="60" fillId="42" borderId="10" xfId="0" applyFont="1" applyFill="1" applyBorder="1" applyAlignment="1">
      <alignment/>
    </xf>
    <xf numFmtId="0" fontId="28" fillId="42" borderId="0" xfId="0" applyFont="1" applyFill="1" applyAlignment="1">
      <alignment/>
    </xf>
    <xf numFmtId="0" fontId="65" fillId="42" borderId="0" xfId="0" applyFont="1" applyFill="1" applyAlignment="1">
      <alignment/>
    </xf>
    <xf numFmtId="0" fontId="28" fillId="42" borderId="10" xfId="0" applyFont="1" applyFill="1" applyBorder="1" applyAlignment="1">
      <alignment vertical="center"/>
    </xf>
    <xf numFmtId="0" fontId="28" fillId="42" borderId="0" xfId="0" applyFont="1" applyFill="1" applyAlignment="1">
      <alignment vertical="center"/>
    </xf>
    <xf numFmtId="0" fontId="65" fillId="42" borderId="0" xfId="0" applyFont="1" applyFill="1" applyAlignment="1">
      <alignment vertical="center"/>
    </xf>
    <xf numFmtId="0" fontId="2" fillId="42" borderId="18" xfId="0" applyFont="1" applyFill="1" applyBorder="1" applyAlignment="1">
      <alignment vertical="center"/>
    </xf>
    <xf numFmtId="0" fontId="28" fillId="42" borderId="10" xfId="0" applyFont="1" applyFill="1" applyBorder="1" applyAlignment="1">
      <alignment/>
    </xf>
    <xf numFmtId="0" fontId="169" fillId="42" borderId="0" xfId="0" applyFont="1" applyFill="1" applyAlignment="1">
      <alignment/>
    </xf>
    <xf numFmtId="9" fontId="2" fillId="42" borderId="11" xfId="0" applyNumberFormat="1" applyFont="1" applyFill="1" applyBorder="1" applyAlignment="1">
      <alignment horizontal="right"/>
    </xf>
    <xf numFmtId="0" fontId="165" fillId="42" borderId="10" xfId="0" applyFont="1" applyFill="1" applyBorder="1" applyAlignment="1">
      <alignment/>
    </xf>
    <xf numFmtId="0" fontId="165" fillId="42" borderId="0" xfId="0" applyFont="1" applyFill="1" applyAlignment="1">
      <alignment/>
    </xf>
    <xf numFmtId="0" fontId="142" fillId="42" borderId="18" xfId="0" applyFont="1" applyFill="1" applyBorder="1" applyAlignment="1">
      <alignment/>
    </xf>
    <xf numFmtId="0" fontId="142" fillId="42" borderId="0" xfId="0" applyFont="1" applyFill="1" applyAlignment="1">
      <alignment/>
    </xf>
    <xf numFmtId="9" fontId="142" fillId="42" borderId="11" xfId="0" applyNumberFormat="1" applyFont="1" applyFill="1" applyBorder="1" applyAlignment="1">
      <alignment horizontal="right"/>
    </xf>
    <xf numFmtId="0" fontId="72" fillId="42" borderId="10" xfId="0" applyFont="1" applyFill="1" applyBorder="1" applyAlignment="1">
      <alignment/>
    </xf>
    <xf numFmtId="0" fontId="0" fillId="42" borderId="11" xfId="0" applyFill="1" applyBorder="1" applyAlignment="1">
      <alignment/>
    </xf>
    <xf numFmtId="0" fontId="0" fillId="42" borderId="10" xfId="0" applyFill="1" applyBorder="1" applyAlignment="1">
      <alignment/>
    </xf>
    <xf numFmtId="0" fontId="0" fillId="42" borderId="19" xfId="0" applyFill="1" applyBorder="1" applyAlignment="1">
      <alignment/>
    </xf>
    <xf numFmtId="0" fontId="164" fillId="48" borderId="30" xfId="0" applyFont="1" applyFill="1" applyBorder="1" applyAlignment="1">
      <alignment/>
    </xf>
    <xf numFmtId="0" fontId="170" fillId="42" borderId="12" xfId="0" applyFont="1" applyFill="1" applyBorder="1" applyAlignment="1">
      <alignment/>
    </xf>
    <xf numFmtId="0" fontId="142" fillId="42" borderId="13" xfId="0" applyFont="1" applyFill="1" applyBorder="1" applyAlignment="1">
      <alignment/>
    </xf>
    <xf numFmtId="0" fontId="142" fillId="42" borderId="14" xfId="0" applyFont="1" applyFill="1" applyBorder="1" applyAlignment="1">
      <alignment/>
    </xf>
    <xf numFmtId="0" fontId="0" fillId="42" borderId="10" xfId="0" applyFill="1" applyBorder="1" applyAlignment="1">
      <alignment vertical="center"/>
    </xf>
    <xf numFmtId="0" fontId="70" fillId="42" borderId="10" xfId="0" applyFont="1" applyFill="1" applyBorder="1" applyAlignment="1">
      <alignment vertical="center"/>
    </xf>
    <xf numFmtId="0" fontId="70" fillId="42" borderId="0" xfId="0" applyFont="1" applyFill="1" applyAlignment="1">
      <alignment vertical="center"/>
    </xf>
    <xf numFmtId="0" fontId="70" fillId="42" borderId="11" xfId="0" applyFont="1" applyFill="1" applyBorder="1" applyAlignment="1">
      <alignment vertical="center"/>
    </xf>
    <xf numFmtId="0" fontId="60" fillId="42" borderId="0" xfId="0" applyFont="1" applyFill="1" applyAlignment="1">
      <alignment vertical="center"/>
    </xf>
    <xf numFmtId="0" fontId="60" fillId="42" borderId="11" xfId="0" applyFont="1" applyFill="1" applyBorder="1" applyAlignment="1">
      <alignment vertical="center"/>
    </xf>
    <xf numFmtId="0" fontId="0" fillId="42" borderId="12" xfId="0" applyFill="1" applyBorder="1" applyAlignment="1">
      <alignment vertical="center"/>
    </xf>
    <xf numFmtId="0" fontId="0" fillId="42" borderId="14" xfId="0" applyFill="1" applyBorder="1" applyAlignment="1">
      <alignment vertical="center"/>
    </xf>
    <xf numFmtId="0" fontId="0" fillId="0" borderId="30" xfId="0" applyFont="1" applyBorder="1" applyAlignment="1">
      <alignment/>
    </xf>
    <xf numFmtId="0" fontId="0" fillId="0" borderId="30" xfId="0" applyBorder="1" applyAlignment="1">
      <alignment/>
    </xf>
    <xf numFmtId="0" fontId="0" fillId="41" borderId="0" xfId="0" applyFont="1" applyFill="1" applyAlignment="1">
      <alignment horizontal="center"/>
    </xf>
    <xf numFmtId="9" fontId="0" fillId="41" borderId="10" xfId="0" applyNumberFormat="1" applyFill="1" applyBorder="1" applyAlignment="1">
      <alignment horizontal="right"/>
    </xf>
    <xf numFmtId="9" fontId="0" fillId="41" borderId="11" xfId="0" applyNumberFormat="1" applyFill="1" applyBorder="1" applyAlignment="1">
      <alignment/>
    </xf>
    <xf numFmtId="0" fontId="0" fillId="0" borderId="164" xfId="0" applyFont="1" applyBorder="1" applyAlignment="1">
      <alignment/>
    </xf>
    <xf numFmtId="0" fontId="0" fillId="0" borderId="67" xfId="0" applyFont="1" applyBorder="1" applyAlignment="1">
      <alignment/>
    </xf>
    <xf numFmtId="0" fontId="28" fillId="0" borderId="165" xfId="0" applyFont="1" applyBorder="1" applyAlignment="1">
      <alignment/>
    </xf>
    <xf numFmtId="0" fontId="28" fillId="0" borderId="0" xfId="0" applyFont="1" applyAlignment="1">
      <alignment/>
    </xf>
    <xf numFmtId="49" fontId="0" fillId="0" borderId="20" xfId="0" applyNumberFormat="1" applyBorder="1" applyAlignment="1">
      <alignment/>
    </xf>
    <xf numFmtId="0" fontId="0" fillId="0" borderId="166" xfId="0" applyFont="1" applyBorder="1" applyAlignment="1">
      <alignment/>
    </xf>
    <xf numFmtId="0" fontId="0" fillId="0" borderId="130" xfId="0" applyFont="1" applyBorder="1" applyAlignment="1">
      <alignment/>
    </xf>
    <xf numFmtId="0" fontId="0" fillId="33" borderId="29" xfId="0" applyFill="1" applyBorder="1" applyAlignment="1">
      <alignment horizontal="centerContinuous"/>
    </xf>
    <xf numFmtId="0" fontId="0" fillId="33" borderId="30" xfId="0" applyFill="1" applyBorder="1" applyAlignment="1">
      <alignment horizontal="centerContinuous"/>
    </xf>
    <xf numFmtId="0" fontId="0" fillId="33" borderId="31" xfId="0" applyFill="1" applyBorder="1" applyAlignment="1">
      <alignment horizontal="centerContinuous"/>
    </xf>
    <xf numFmtId="0" fontId="28" fillId="36" borderId="167" xfId="0" applyFont="1" applyFill="1" applyBorder="1" applyAlignment="1">
      <alignment horizontal="left" vertical="center"/>
    </xf>
    <xf numFmtId="0" fontId="0" fillId="36" borderId="168" xfId="0" applyFill="1" applyBorder="1" applyAlignment="1">
      <alignment horizontal="centerContinuous"/>
    </xf>
    <xf numFmtId="0" fontId="0" fillId="36" borderId="169" xfId="0" applyFill="1" applyBorder="1" applyAlignment="1">
      <alignment horizontal="centerContinuous"/>
    </xf>
    <xf numFmtId="0" fontId="0" fillId="33" borderId="170" xfId="0" applyFont="1" applyFill="1" applyBorder="1" applyAlignment="1">
      <alignment horizontal="centerContinuous"/>
    </xf>
    <xf numFmtId="0" fontId="0" fillId="33" borderId="171" xfId="0" applyFont="1" applyFill="1" applyBorder="1" applyAlignment="1">
      <alignment horizontal="centerContinuous"/>
    </xf>
    <xf numFmtId="0" fontId="0" fillId="33" borderId="172" xfId="0" applyFont="1" applyFill="1" applyBorder="1" applyAlignment="1">
      <alignment horizontal="centerContinuous"/>
    </xf>
    <xf numFmtId="0" fontId="0" fillId="0" borderId="173" xfId="0" applyFont="1" applyBorder="1" applyAlignment="1">
      <alignment horizontal="center"/>
    </xf>
    <xf numFmtId="0" fontId="0" fillId="0" borderId="174" xfId="0" applyFont="1" applyBorder="1" applyAlignment="1">
      <alignment horizontal="center"/>
    </xf>
    <xf numFmtId="0" fontId="0" fillId="0" borderId="175" xfId="0" applyFont="1" applyBorder="1" applyAlignment="1">
      <alignment horizontal="center"/>
    </xf>
    <xf numFmtId="0" fontId="0" fillId="0" borderId="176" xfId="0" applyFont="1" applyBorder="1" applyAlignment="1">
      <alignment horizontal="center"/>
    </xf>
    <xf numFmtId="0" fontId="0" fillId="0" borderId="177" xfId="0" applyFont="1" applyBorder="1" applyAlignment="1">
      <alignment horizontal="center"/>
    </xf>
    <xf numFmtId="0" fontId="0" fillId="33" borderId="178" xfId="0" applyFill="1" applyBorder="1" applyAlignment="1">
      <alignment horizontal="centerContinuous"/>
    </xf>
    <xf numFmtId="0" fontId="0" fillId="33" borderId="179" xfId="0" applyFill="1" applyBorder="1" applyAlignment="1">
      <alignment horizontal="centerContinuous"/>
    </xf>
    <xf numFmtId="0" fontId="0" fillId="33" borderId="180" xfId="0" applyFill="1" applyBorder="1" applyAlignment="1">
      <alignment horizontal="centerContinuous"/>
    </xf>
    <xf numFmtId="0" fontId="16" fillId="36" borderId="181" xfId="0" applyFont="1" applyFill="1" applyBorder="1" applyAlignment="1">
      <alignment/>
    </xf>
    <xf numFmtId="0" fontId="0" fillId="36" borderId="182" xfId="0" applyFill="1" applyBorder="1" applyAlignment="1">
      <alignment/>
    </xf>
    <xf numFmtId="0" fontId="0" fillId="0" borderId="181" xfId="0" applyBorder="1" applyAlignment="1">
      <alignment/>
    </xf>
    <xf numFmtId="0" fontId="0" fillId="0" borderId="182" xfId="0" applyBorder="1" applyAlignment="1">
      <alignment/>
    </xf>
    <xf numFmtId="0" fontId="0" fillId="0" borderId="183" xfId="0" applyBorder="1" applyAlignment="1">
      <alignment horizontal="left"/>
    </xf>
    <xf numFmtId="0" fontId="0" fillId="0" borderId="184" xfId="0" applyBorder="1" applyAlignment="1">
      <alignment/>
    </xf>
    <xf numFmtId="9" fontId="0" fillId="0" borderId="185" xfId="0" applyNumberFormat="1" applyBorder="1" applyAlignment="1">
      <alignment horizontal="left"/>
    </xf>
    <xf numFmtId="1" fontId="0" fillId="0" borderId="186" xfId="0" applyNumberFormat="1" applyFont="1" applyBorder="1" applyAlignment="1">
      <alignment/>
    </xf>
    <xf numFmtId="0" fontId="0" fillId="41" borderId="37" xfId="0" applyFont="1" applyFill="1" applyBorder="1" applyAlignment="1">
      <alignment/>
    </xf>
    <xf numFmtId="9" fontId="0" fillId="36" borderId="98" xfId="0" applyNumberFormat="1" applyFont="1" applyFill="1" applyBorder="1" applyAlignment="1">
      <alignment horizontal="right" vertical="center"/>
    </xf>
    <xf numFmtId="9" fontId="39" fillId="36" borderId="98" xfId="0" applyNumberFormat="1" applyFont="1" applyFill="1" applyBorder="1" applyAlignment="1">
      <alignment vertical="center" wrapText="1"/>
    </xf>
    <xf numFmtId="9" fontId="0" fillId="36" borderId="11" xfId="0" applyNumberFormat="1" applyFont="1" applyFill="1" applyBorder="1" applyAlignment="1">
      <alignment vertical="center"/>
    </xf>
    <xf numFmtId="0" fontId="143" fillId="49" borderId="29" xfId="0" applyFont="1" applyFill="1" applyBorder="1" applyAlignment="1">
      <alignment/>
    </xf>
    <xf numFmtId="0" fontId="144" fillId="49" borderId="30" xfId="0" applyFont="1" applyFill="1" applyBorder="1" applyAlignment="1">
      <alignment/>
    </xf>
    <xf numFmtId="0" fontId="145" fillId="49" borderId="30" xfId="0" applyFont="1" applyFill="1" applyBorder="1" applyAlignment="1">
      <alignment/>
    </xf>
    <xf numFmtId="0" fontId="143" fillId="49" borderId="187" xfId="0" applyFont="1" applyFill="1" applyBorder="1" applyAlignment="1">
      <alignment/>
    </xf>
    <xf numFmtId="0" fontId="2" fillId="49" borderId="30" xfId="0" applyFont="1" applyFill="1" applyBorder="1" applyAlignment="1">
      <alignment/>
    </xf>
    <xf numFmtId="0" fontId="2" fillId="49" borderId="31" xfId="0" applyFont="1" applyFill="1" applyBorder="1" applyAlignment="1">
      <alignment/>
    </xf>
    <xf numFmtId="0" fontId="29" fillId="0" borderId="0" xfId="0" applyFont="1" applyAlignment="1">
      <alignment/>
    </xf>
    <xf numFmtId="0" fontId="142" fillId="50" borderId="24" xfId="0" applyFont="1" applyFill="1" applyBorder="1" applyAlignment="1">
      <alignment horizontal="left"/>
    </xf>
    <xf numFmtId="0" fontId="0" fillId="36" borderId="80" xfId="0" applyFill="1" applyBorder="1" applyAlignment="1">
      <alignment horizontal="centerContinuous" vertical="center"/>
    </xf>
    <xf numFmtId="0" fontId="0" fillId="36" borderId="98" xfId="0" applyFill="1" applyBorder="1" applyAlignment="1">
      <alignment horizontal="centerContinuous" vertical="center"/>
    </xf>
    <xf numFmtId="9" fontId="0" fillId="0" borderId="98" xfId="0" applyNumberFormat="1" applyFont="1" applyBorder="1" applyAlignment="1">
      <alignment vertical="center"/>
    </xf>
    <xf numFmtId="0" fontId="0" fillId="0" borderId="80" xfId="0" applyBorder="1" applyAlignment="1">
      <alignment vertical="center"/>
    </xf>
    <xf numFmtId="0" fontId="0" fillId="0" borderId="98" xfId="0" applyBorder="1" applyAlignment="1">
      <alignment vertical="center"/>
    </xf>
    <xf numFmtId="0" fontId="17" fillId="36" borderId="0" xfId="0" applyFont="1" applyFill="1" applyAlignment="1">
      <alignment vertical="center"/>
    </xf>
    <xf numFmtId="0" fontId="152" fillId="36" borderId="80" xfId="0" applyFont="1" applyFill="1" applyBorder="1" applyAlignment="1">
      <alignment horizontal="left" vertical="center"/>
    </xf>
    <xf numFmtId="0" fontId="151" fillId="36" borderId="80" xfId="0" applyFont="1" applyFill="1" applyBorder="1" applyAlignment="1">
      <alignment horizontal="left" vertical="center" indent="1"/>
    </xf>
    <xf numFmtId="0" fontId="14" fillId="36" borderId="80" xfId="0" applyFont="1" applyFill="1" applyBorder="1" applyAlignment="1">
      <alignment vertical="center"/>
    </xf>
    <xf numFmtId="0" fontId="28" fillId="36" borderId="80" xfId="0" applyFont="1" applyFill="1" applyBorder="1" applyAlignment="1">
      <alignment horizontal="left" vertical="center" indent="1"/>
    </xf>
    <xf numFmtId="0" fontId="2" fillId="36" borderId="80" xfId="0" applyFont="1" applyFill="1" applyBorder="1" applyAlignment="1">
      <alignment vertical="center"/>
    </xf>
    <xf numFmtId="0" fontId="30" fillId="0" borderId="27" xfId="0" applyFont="1" applyBorder="1" applyAlignment="1">
      <alignment horizontal="left"/>
    </xf>
    <xf numFmtId="0" fontId="171" fillId="0" borderId="27" xfId="0" applyFont="1" applyBorder="1" applyAlignment="1">
      <alignment horizontal="left"/>
    </xf>
    <xf numFmtId="0" fontId="2" fillId="0" borderId="28" xfId="0" applyFont="1" applyBorder="1" applyAlignment="1">
      <alignment/>
    </xf>
    <xf numFmtId="0" fontId="171" fillId="0" borderId="27" xfId="0" applyFont="1" applyBorder="1" applyAlignment="1">
      <alignment vertical="center"/>
    </xf>
    <xf numFmtId="0" fontId="2" fillId="0" borderId="28" xfId="0" applyFont="1" applyBorder="1" applyAlignment="1">
      <alignment vertical="center"/>
    </xf>
    <xf numFmtId="0" fontId="32" fillId="0" borderId="27" xfId="0" applyFont="1" applyBorder="1" applyAlignment="1">
      <alignment horizontal="left"/>
    </xf>
    <xf numFmtId="0" fontId="39" fillId="0" borderId="0" xfId="0" applyFont="1" applyAlignment="1">
      <alignment wrapText="1"/>
    </xf>
    <xf numFmtId="0" fontId="28" fillId="0" borderId="80" xfId="0" applyFont="1" applyBorder="1" applyAlignment="1">
      <alignment horizontal="left" indent="1"/>
    </xf>
    <xf numFmtId="0" fontId="2" fillId="0" borderId="80" xfId="0" applyFont="1" applyBorder="1" applyAlignment="1">
      <alignment/>
    </xf>
    <xf numFmtId="0" fontId="28" fillId="0" borderId="0" xfId="0" applyFont="1" applyAlignment="1">
      <alignment horizontal="left" indent="1"/>
    </xf>
    <xf numFmtId="0" fontId="2" fillId="36" borderId="84" xfId="0" applyFont="1" applyFill="1" applyBorder="1" applyAlignment="1">
      <alignment vertical="center"/>
    </xf>
    <xf numFmtId="0" fontId="0" fillId="36" borderId="35" xfId="0" applyFont="1" applyFill="1" applyBorder="1" applyAlignment="1">
      <alignment vertical="center"/>
    </xf>
    <xf numFmtId="0" fontId="2" fillId="11" borderId="188" xfId="0" applyFont="1" applyFill="1" applyBorder="1" applyAlignment="1">
      <alignment/>
    </xf>
    <xf numFmtId="0" fontId="0" fillId="11" borderId="189" xfId="0" applyFill="1" applyBorder="1" applyAlignment="1">
      <alignment/>
    </xf>
    <xf numFmtId="0" fontId="8" fillId="11" borderId="189" xfId="0" applyFont="1" applyFill="1" applyBorder="1" applyAlignment="1">
      <alignment/>
    </xf>
    <xf numFmtId="0" fontId="2" fillId="11" borderId="189" xfId="0" applyFont="1" applyFill="1" applyBorder="1" applyAlignment="1">
      <alignment/>
    </xf>
    <xf numFmtId="0" fontId="0" fillId="11" borderId="190" xfId="0" applyFont="1" applyFill="1" applyBorder="1" applyAlignment="1">
      <alignment/>
    </xf>
    <xf numFmtId="0" fontId="2" fillId="0" borderId="191" xfId="0" applyFont="1" applyBorder="1" applyAlignment="1">
      <alignment/>
    </xf>
    <xf numFmtId="0" fontId="0" fillId="0" borderId="192" xfId="0" applyBorder="1" applyAlignment="1">
      <alignment/>
    </xf>
    <xf numFmtId="9" fontId="0" fillId="36" borderId="192" xfId="0" applyNumberFormat="1" applyFont="1" applyFill="1" applyBorder="1" applyAlignment="1">
      <alignment vertical="center"/>
    </xf>
    <xf numFmtId="0" fontId="0" fillId="36" borderId="193" xfId="0" applyFont="1" applyFill="1" applyBorder="1" applyAlignment="1">
      <alignment vertical="center"/>
    </xf>
    <xf numFmtId="0" fontId="2" fillId="36" borderId="194" xfId="0" applyFont="1" applyFill="1" applyBorder="1" applyAlignment="1">
      <alignment vertical="center"/>
    </xf>
    <xf numFmtId="9" fontId="0" fillId="36" borderId="195" xfId="0" applyNumberFormat="1" applyFont="1" applyFill="1" applyBorder="1" applyAlignment="1">
      <alignment vertical="center"/>
    </xf>
    <xf numFmtId="0" fontId="0" fillId="33" borderId="188" xfId="0" applyFill="1" applyBorder="1" applyAlignment="1">
      <alignment horizontal="centerContinuous"/>
    </xf>
    <xf numFmtId="0" fontId="0" fillId="33" borderId="189" xfId="0" applyFill="1" applyBorder="1" applyAlignment="1">
      <alignment horizontal="centerContinuous"/>
    </xf>
    <xf numFmtId="0" fontId="0" fillId="33" borderId="190" xfId="0" applyFill="1" applyBorder="1" applyAlignment="1">
      <alignment horizontal="centerContinuous"/>
    </xf>
    <xf numFmtId="0" fontId="0" fillId="36" borderId="191" xfId="0" applyFill="1" applyBorder="1" applyAlignment="1">
      <alignment horizontal="centerContinuous"/>
    </xf>
    <xf numFmtId="0" fontId="0" fillId="36" borderId="192" xfId="0" applyFill="1" applyBorder="1" applyAlignment="1">
      <alignment horizontal="centerContinuous"/>
    </xf>
    <xf numFmtId="0" fontId="0" fillId="0" borderId="191" xfId="0" applyBorder="1" applyAlignment="1">
      <alignment/>
    </xf>
    <xf numFmtId="0" fontId="0" fillId="0" borderId="196" xfId="0" applyBorder="1" applyAlignment="1">
      <alignment/>
    </xf>
    <xf numFmtId="0" fontId="0" fillId="0" borderId="194" xfId="0" applyBorder="1" applyAlignment="1">
      <alignment/>
    </xf>
    <xf numFmtId="0" fontId="0" fillId="0" borderId="195" xfId="0" applyBorder="1" applyAlignment="1">
      <alignment/>
    </xf>
    <xf numFmtId="9" fontId="0" fillId="41" borderId="35" xfId="0" applyNumberFormat="1" applyFill="1" applyBorder="1" applyAlignment="1">
      <alignment/>
    </xf>
    <xf numFmtId="0" fontId="2" fillId="42" borderId="20" xfId="0" applyFont="1" applyFill="1" applyBorder="1" applyAlignment="1">
      <alignment/>
    </xf>
    <xf numFmtId="0" fontId="0" fillId="42" borderId="20" xfId="0" applyFont="1" applyFill="1" applyBorder="1" applyAlignment="1">
      <alignment/>
    </xf>
    <xf numFmtId="0" fontId="0" fillId="42" borderId="36" xfId="0" applyFont="1" applyFill="1" applyBorder="1" applyAlignment="1">
      <alignment/>
    </xf>
    <xf numFmtId="0" fontId="2" fillId="0" borderId="20" xfId="0" applyFont="1" applyBorder="1" applyAlignment="1">
      <alignment/>
    </xf>
    <xf numFmtId="0" fontId="0" fillId="33" borderId="36" xfId="0" applyFill="1" applyBorder="1" applyAlignment="1">
      <alignment/>
    </xf>
    <xf numFmtId="0" fontId="0" fillId="33" borderId="19" xfId="0" applyFill="1" applyBorder="1" applyAlignment="1">
      <alignment/>
    </xf>
    <xf numFmtId="0" fontId="0" fillId="33" borderId="33" xfId="0" applyFill="1" applyBorder="1" applyAlignment="1">
      <alignment/>
    </xf>
    <xf numFmtId="0" fontId="0" fillId="0" borderId="0" xfId="0" applyFont="1" applyAlignment="1">
      <alignment horizontal="justify"/>
    </xf>
    <xf numFmtId="0" fontId="3" fillId="0" borderId="0" xfId="0" applyFont="1" applyAlignment="1">
      <alignment horizontal="center"/>
    </xf>
    <xf numFmtId="0" fontId="0" fillId="0" borderId="0" xfId="0" applyAlignment="1">
      <alignment horizontal="center"/>
    </xf>
    <xf numFmtId="0" fontId="7" fillId="0" borderId="21" xfId="0" applyFont="1" applyBorder="1" applyAlignment="1">
      <alignment horizontal="center" wrapText="1"/>
    </xf>
    <xf numFmtId="0" fontId="7" fillId="0" borderId="22" xfId="0" applyFont="1" applyBorder="1" applyAlignment="1">
      <alignment horizontal="center" wrapText="1"/>
    </xf>
    <xf numFmtId="0" fontId="7" fillId="0" borderId="23" xfId="0" applyFont="1" applyBorder="1" applyAlignment="1">
      <alignment horizontal="center" wrapText="1"/>
    </xf>
    <xf numFmtId="0" fontId="7" fillId="0" borderId="27" xfId="0" applyFont="1" applyBorder="1" applyAlignment="1">
      <alignment horizontal="center" wrapText="1"/>
    </xf>
    <xf numFmtId="0" fontId="7" fillId="0" borderId="0" xfId="0" applyFont="1" applyAlignment="1">
      <alignment horizontal="center" wrapText="1"/>
    </xf>
    <xf numFmtId="0" fontId="7" fillId="0" borderId="28" xfId="0" applyFont="1" applyBorder="1" applyAlignment="1">
      <alignment horizontal="center" wrapText="1"/>
    </xf>
    <xf numFmtId="0" fontId="7" fillId="0" borderId="24" xfId="0" applyFont="1" applyBorder="1" applyAlignment="1">
      <alignment horizontal="center" wrapText="1"/>
    </xf>
    <xf numFmtId="0" fontId="7" fillId="0" borderId="25" xfId="0" applyFont="1" applyBorder="1" applyAlignment="1">
      <alignment horizontal="center" wrapText="1"/>
    </xf>
    <xf numFmtId="0" fontId="7" fillId="0" borderId="26" xfId="0" applyFont="1" applyBorder="1" applyAlignment="1">
      <alignment horizontal="center" wrapText="1"/>
    </xf>
    <xf numFmtId="0" fontId="0" fillId="30" borderId="0" xfId="0" applyFill="1" applyAlignment="1">
      <alignment horizontal="center"/>
    </xf>
    <xf numFmtId="0" fontId="2" fillId="42" borderId="0" xfId="0" applyFont="1" applyFill="1" applyAlignment="1">
      <alignment horizontal="left" vertical="center" wrapText="1"/>
    </xf>
    <xf numFmtId="0" fontId="0"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72"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49" fillId="0" borderId="0" xfId="0" applyFont="1" applyAlignment="1">
      <alignment horizontal="left" vertical="center" wrapText="1"/>
    </xf>
    <xf numFmtId="0" fontId="0" fillId="42" borderId="10" xfId="0" applyFont="1" applyFill="1" applyBorder="1" applyAlignment="1">
      <alignment horizontal="left" wrapText="1"/>
    </xf>
    <xf numFmtId="0" fontId="0" fillId="42" borderId="0" xfId="0" applyFont="1" applyFill="1" applyAlignment="1">
      <alignment horizontal="left" wrapText="1"/>
    </xf>
    <xf numFmtId="0" fontId="0" fillId="42" borderId="10" xfId="0" applyFont="1" applyFill="1" applyBorder="1" applyAlignment="1">
      <alignment horizontal="left"/>
    </xf>
    <xf numFmtId="0" fontId="0" fillId="42" borderId="0" xfId="0" applyFill="1" applyAlignment="1">
      <alignment horizontal="left"/>
    </xf>
    <xf numFmtId="0" fontId="0" fillId="42" borderId="12" xfId="0" applyFont="1" applyFill="1" applyBorder="1" applyAlignment="1">
      <alignment horizontal="left"/>
    </xf>
    <xf numFmtId="0" fontId="0" fillId="42" borderId="13" xfId="0" applyFill="1" applyBorder="1" applyAlignment="1">
      <alignment horizontal="left"/>
    </xf>
    <xf numFmtId="0" fontId="0" fillId="47" borderId="29" xfId="0" applyFont="1" applyFill="1" applyBorder="1" applyAlignment="1">
      <alignment horizontal="left"/>
    </xf>
    <xf numFmtId="0" fontId="0" fillId="47" borderId="30" xfId="0" applyFill="1" applyBorder="1" applyAlignment="1">
      <alignment horizontal="left"/>
    </xf>
    <xf numFmtId="0" fontId="28" fillId="36" borderId="0" xfId="0" applyFont="1" applyFill="1" applyAlignment="1">
      <alignment horizontal="center" vertical="center" wrapText="1"/>
    </xf>
    <xf numFmtId="0" fontId="28" fillId="36" borderId="11" xfId="0" applyFont="1" applyFill="1" applyBorder="1" applyAlignment="1">
      <alignment horizontal="center" vertical="center" wrapText="1"/>
    </xf>
    <xf numFmtId="0" fontId="142" fillId="0" borderId="10" xfId="0" applyFont="1" applyBorder="1" applyAlignment="1">
      <alignment horizontal="left" vertical="center"/>
    </xf>
    <xf numFmtId="0" fontId="142" fillId="0" borderId="0" xfId="0" applyFont="1" applyAlignment="1">
      <alignment horizontal="left" vertical="center"/>
    </xf>
    <xf numFmtId="0" fontId="142" fillId="0" borderId="11" xfId="0" applyFont="1" applyBorder="1" applyAlignment="1">
      <alignment horizontal="left" vertical="center"/>
    </xf>
    <xf numFmtId="0" fontId="0" fillId="36" borderId="10" xfId="0" applyFont="1" applyFill="1" applyBorder="1" applyAlignment="1">
      <alignment horizontal="left" vertical="center" wrapText="1"/>
    </xf>
    <xf numFmtId="0" fontId="0" fillId="36" borderId="0" xfId="0" applyFont="1" applyFill="1" applyAlignment="1">
      <alignment horizontal="left" vertical="center" wrapText="1"/>
    </xf>
    <xf numFmtId="0" fontId="0" fillId="36" borderId="11" xfId="0" applyFont="1" applyFill="1" applyBorder="1" applyAlignment="1">
      <alignment horizontal="left" vertical="center" wrapText="1"/>
    </xf>
    <xf numFmtId="0" fontId="2" fillId="36" borderId="0" xfId="0" applyFont="1" applyFill="1" applyAlignment="1">
      <alignment horizontal="center" vertical="center" wrapText="1"/>
    </xf>
    <xf numFmtId="0" fontId="2" fillId="43" borderId="29" xfId="0" applyFont="1" applyFill="1" applyBorder="1" applyAlignment="1">
      <alignment horizontal="left" vertical="center" wrapText="1"/>
    </xf>
    <xf numFmtId="0" fontId="2" fillId="43" borderId="30" xfId="0" applyFont="1" applyFill="1" applyBorder="1" applyAlignment="1">
      <alignment horizontal="left" vertical="center" wrapText="1"/>
    </xf>
    <xf numFmtId="0" fontId="2" fillId="43" borderId="197" xfId="0" applyFont="1" applyFill="1" applyBorder="1" applyAlignment="1">
      <alignment horizontal="left" vertical="center" wrapText="1"/>
    </xf>
    <xf numFmtId="0" fontId="60" fillId="42" borderId="0" xfId="0" applyFont="1" applyFill="1" applyAlignment="1">
      <alignment horizontal="left" vertical="center" wrapText="1"/>
    </xf>
    <xf numFmtId="0" fontId="60" fillId="42" borderId="11" xfId="0" applyFont="1" applyFill="1" applyBorder="1" applyAlignment="1">
      <alignment horizontal="left" vertical="center" wrapText="1"/>
    </xf>
    <xf numFmtId="0" fontId="69" fillId="42" borderId="10" xfId="0" applyFont="1" applyFill="1" applyBorder="1" applyAlignment="1">
      <alignment horizontal="left" vertical="center" wrapText="1"/>
    </xf>
    <xf numFmtId="0" fontId="28" fillId="42" borderId="0" xfId="0" applyFont="1" applyFill="1" applyAlignment="1">
      <alignment horizontal="left" vertical="center" wrapText="1"/>
    </xf>
    <xf numFmtId="0" fontId="0" fillId="42" borderId="10" xfId="0" applyFont="1" applyFill="1" applyBorder="1" applyAlignment="1">
      <alignment horizontal="left" vertical="center" wrapText="1"/>
    </xf>
    <xf numFmtId="0" fontId="0" fillId="42" borderId="10" xfId="0" applyFont="1" applyFill="1" applyBorder="1" applyAlignment="1">
      <alignment horizontal="left" vertical="center" wrapText="1"/>
    </xf>
    <xf numFmtId="0" fontId="0" fillId="42" borderId="0" xfId="0" applyFont="1" applyFill="1" applyAlignment="1">
      <alignment horizontal="left" vertical="center" wrapText="1"/>
    </xf>
    <xf numFmtId="0" fontId="28" fillId="42" borderId="11" xfId="0" applyFont="1" applyFill="1" applyBorder="1" applyAlignment="1">
      <alignment horizontal="left" vertical="center" wrapText="1"/>
    </xf>
    <xf numFmtId="0" fontId="14" fillId="41" borderId="36" xfId="0" applyFont="1" applyFill="1" applyBorder="1" applyAlignment="1">
      <alignment vertical="center"/>
    </xf>
    <xf numFmtId="0" fontId="0" fillId="0" borderId="19" xfId="0" applyBorder="1" applyAlignment="1">
      <alignment vertical="center"/>
    </xf>
    <xf numFmtId="0" fontId="0" fillId="0" borderId="33" xfId="0" applyBorder="1" applyAlignment="1">
      <alignment vertical="center"/>
    </xf>
    <xf numFmtId="0" fontId="165" fillId="42" borderId="30" xfId="0" applyFont="1" applyFill="1" applyBorder="1" applyAlignment="1">
      <alignment horizontal="left" vertical="center" wrapText="1"/>
    </xf>
    <xf numFmtId="0" fontId="23" fillId="36" borderId="163" xfId="0" applyFont="1" applyFill="1" applyBorder="1" applyAlignment="1">
      <alignment horizontal="left" vertical="center" wrapText="1"/>
    </xf>
    <xf numFmtId="0" fontId="23" fillId="36" borderId="150" xfId="0" applyFont="1" applyFill="1" applyBorder="1" applyAlignment="1">
      <alignment horizontal="left" vertical="center" wrapText="1"/>
    </xf>
    <xf numFmtId="0" fontId="63" fillId="35" borderId="0" xfId="0" applyFont="1" applyFill="1" applyAlignment="1">
      <alignment horizontal="left" vertical="center" wrapText="1"/>
    </xf>
    <xf numFmtId="0" fontId="52" fillId="33" borderId="198" xfId="0" applyFont="1" applyFill="1" applyBorder="1" applyAlignment="1">
      <alignment horizontal="center" vertical="center"/>
    </xf>
    <xf numFmtId="0" fontId="52" fillId="33" borderId="31" xfId="0" applyFont="1" applyFill="1" applyBorder="1" applyAlignment="1">
      <alignment horizontal="center" vertical="center"/>
    </xf>
    <xf numFmtId="0" fontId="8" fillId="36" borderId="10" xfId="0" applyFont="1" applyFill="1" applyBorder="1" applyAlignment="1">
      <alignment horizontal="left" vertical="center" wrapText="1"/>
    </xf>
    <xf numFmtId="0" fontId="8" fillId="36" borderId="0" xfId="0" applyFont="1" applyFill="1" applyAlignment="1">
      <alignment horizontal="left" vertical="center" wrapText="1"/>
    </xf>
    <xf numFmtId="0" fontId="2" fillId="43" borderId="29" xfId="0" applyFont="1" applyFill="1" applyBorder="1" applyAlignment="1">
      <alignment horizontal="left" vertical="center" wrapText="1"/>
    </xf>
    <xf numFmtId="0" fontId="2" fillId="43" borderId="30" xfId="0" applyFont="1" applyFill="1" applyBorder="1" applyAlignment="1">
      <alignment horizontal="left" vertical="center" wrapText="1"/>
    </xf>
    <xf numFmtId="0" fontId="0" fillId="36" borderId="12" xfId="0" applyFont="1" applyFill="1" applyBorder="1" applyAlignment="1">
      <alignment horizontal="left" vertical="center" wrapText="1"/>
    </xf>
    <xf numFmtId="0" fontId="0" fillId="36" borderId="13" xfId="0" applyFont="1" applyFill="1" applyBorder="1" applyAlignment="1">
      <alignment horizontal="left" vertical="center" wrapText="1"/>
    </xf>
    <xf numFmtId="0" fontId="18" fillId="36" borderId="10" xfId="0" applyFont="1" applyFill="1" applyBorder="1" applyAlignment="1">
      <alignment horizontal="left" vertical="center"/>
    </xf>
    <xf numFmtId="0" fontId="18" fillId="36" borderId="0" xfId="0" applyFont="1" applyFill="1" applyAlignment="1">
      <alignment horizontal="left" vertical="center"/>
    </xf>
    <xf numFmtId="0" fontId="18" fillId="36" borderId="11" xfId="0" applyFont="1" applyFill="1" applyBorder="1" applyAlignment="1">
      <alignment horizontal="left" vertical="center"/>
    </xf>
    <xf numFmtId="0" fontId="0" fillId="36" borderId="14" xfId="0" applyFont="1" applyFill="1" applyBorder="1" applyAlignment="1">
      <alignment horizontal="left" vertical="center" wrapText="1"/>
    </xf>
    <xf numFmtId="0" fontId="23" fillId="36" borderId="10" xfId="0" applyFont="1" applyFill="1" applyBorder="1" applyAlignment="1">
      <alignment horizontal="left" vertical="center" wrapText="1"/>
    </xf>
    <xf numFmtId="0" fontId="0" fillId="36" borderId="10" xfId="0" applyFont="1" applyFill="1" applyBorder="1" applyAlignment="1">
      <alignment horizontal="left" vertical="center" wrapText="1"/>
    </xf>
    <xf numFmtId="0" fontId="2" fillId="36" borderId="0" xfId="0" applyFont="1" applyFill="1" applyAlignment="1">
      <alignment horizontal="left" vertical="center" wrapText="1"/>
    </xf>
    <xf numFmtId="0" fontId="52" fillId="33" borderId="31" xfId="0" applyFont="1" applyFill="1" applyBorder="1" applyAlignment="1">
      <alignment horizontal="center" vertical="center"/>
    </xf>
    <xf numFmtId="0" fontId="60" fillId="36" borderId="0" xfId="0" applyFont="1" applyFill="1" applyAlignment="1">
      <alignment horizontal="left" vertical="center" wrapText="1"/>
    </xf>
    <xf numFmtId="0" fontId="2" fillId="36" borderId="13" xfId="0" applyFont="1" applyFill="1" applyBorder="1" applyAlignment="1">
      <alignment horizontal="left" vertical="center" wrapText="1"/>
    </xf>
    <xf numFmtId="0" fontId="2" fillId="33" borderId="29" xfId="0" applyFont="1" applyFill="1" applyBorder="1" applyAlignment="1">
      <alignment vertical="center" wrapText="1"/>
    </xf>
    <xf numFmtId="0" fontId="0" fillId="0" borderId="30" xfId="0" applyFont="1" applyBorder="1" applyAlignment="1">
      <alignment vertical="center" wrapText="1"/>
    </xf>
    <xf numFmtId="0" fontId="2" fillId="36" borderId="10" xfId="0" applyFont="1" applyFill="1" applyBorder="1" applyAlignment="1">
      <alignment horizontal="left" vertical="center" wrapText="1"/>
    </xf>
    <xf numFmtId="0" fontId="28" fillId="36" borderId="0" xfId="0" applyFont="1" applyFill="1" applyAlignment="1">
      <alignment horizontal="left" vertical="center" wrapText="1"/>
    </xf>
    <xf numFmtId="0" fontId="28" fillId="36" borderId="13" xfId="0" applyFont="1" applyFill="1" applyBorder="1" applyAlignment="1">
      <alignment horizontal="left" vertical="center" wrapText="1"/>
    </xf>
    <xf numFmtId="0" fontId="28" fillId="36" borderId="14" xfId="0" applyFont="1" applyFill="1" applyBorder="1" applyAlignment="1">
      <alignment horizontal="left" vertical="center" wrapText="1"/>
    </xf>
    <xf numFmtId="0" fontId="18" fillId="36" borderId="10" xfId="0" applyFont="1" applyFill="1" applyBorder="1" applyAlignment="1">
      <alignment horizontal="left" vertical="center" wrapText="1"/>
    </xf>
    <xf numFmtId="0" fontId="18" fillId="36" borderId="0" xfId="0" applyFont="1" applyFill="1" applyAlignment="1">
      <alignment horizontal="left" vertical="center" wrapText="1"/>
    </xf>
    <xf numFmtId="0" fontId="18" fillId="36" borderId="11" xfId="0" applyFont="1" applyFill="1" applyBorder="1" applyAlignment="1">
      <alignment horizontal="left" vertical="center" wrapText="1"/>
    </xf>
    <xf numFmtId="0" fontId="17" fillId="0" borderId="10" xfId="0" applyFont="1" applyBorder="1" applyAlignment="1">
      <alignment horizontal="left" vertical="center" wrapText="1"/>
    </xf>
    <xf numFmtId="0" fontId="17" fillId="0" borderId="0" xfId="0" applyFont="1" applyAlignment="1">
      <alignment horizontal="left" vertical="center" wrapText="1"/>
    </xf>
    <xf numFmtId="0" fontId="17" fillId="0" borderId="11" xfId="0" applyFont="1" applyBorder="1" applyAlignment="1">
      <alignment horizontal="left" vertical="center" wrapText="1"/>
    </xf>
    <xf numFmtId="0" fontId="0" fillId="36" borderId="163" xfId="0" applyFont="1" applyFill="1" applyBorder="1" applyAlignment="1">
      <alignment horizontal="left" vertical="center" wrapText="1"/>
    </xf>
    <xf numFmtId="0" fontId="0" fillId="36" borderId="150" xfId="0" applyFont="1" applyFill="1" applyBorder="1" applyAlignment="1">
      <alignment horizontal="left" vertical="center" wrapText="1"/>
    </xf>
    <xf numFmtId="0" fontId="23" fillId="42" borderId="10" xfId="0" applyFont="1" applyFill="1" applyBorder="1" applyAlignment="1">
      <alignment horizontal="left" vertical="center" wrapText="1"/>
    </xf>
    <xf numFmtId="0" fontId="165" fillId="0" borderId="0" xfId="0" applyFont="1" applyAlignment="1">
      <alignment horizontal="left" vertical="center" wrapText="1"/>
    </xf>
    <xf numFmtId="0" fontId="2" fillId="33" borderId="10" xfId="0" applyFont="1" applyFill="1" applyBorder="1" applyAlignment="1">
      <alignment horizontal="left" vertical="center" wrapText="1"/>
    </xf>
    <xf numFmtId="0" fontId="2" fillId="33" borderId="0" xfId="0" applyFont="1" applyFill="1" applyAlignment="1">
      <alignment horizontal="left" vertical="center" wrapText="1"/>
    </xf>
    <xf numFmtId="0" fontId="15"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1" xfId="0" applyFont="1" applyBorder="1" applyAlignment="1">
      <alignment horizontal="left" vertical="center" wrapText="1"/>
    </xf>
    <xf numFmtId="0" fontId="0" fillId="0" borderId="10" xfId="0" applyFont="1" applyBorder="1" applyAlignment="1">
      <alignment horizontal="left" vertical="center" wrapText="1"/>
    </xf>
    <xf numFmtId="0" fontId="28" fillId="42" borderId="12" xfId="0" applyFont="1" applyFill="1" applyBorder="1" applyAlignment="1">
      <alignment horizontal="left" vertical="center" wrapText="1"/>
    </xf>
    <xf numFmtId="0" fontId="28" fillId="42" borderId="13" xfId="0" applyFont="1" applyFill="1" applyBorder="1" applyAlignment="1">
      <alignment horizontal="left" vertical="center" wrapText="1"/>
    </xf>
    <xf numFmtId="0" fontId="168" fillId="0" borderId="0" xfId="0" applyFont="1" applyAlignment="1">
      <alignment wrapText="1"/>
    </xf>
    <xf numFmtId="0" fontId="0" fillId="51" borderId="29" xfId="0" applyFill="1" applyBorder="1" applyAlignment="1">
      <alignment horizontal="center" vertical="center"/>
    </xf>
    <xf numFmtId="0" fontId="0" fillId="51" borderId="30" xfId="0" applyFill="1" applyBorder="1" applyAlignment="1">
      <alignment horizontal="center" vertical="center"/>
    </xf>
    <xf numFmtId="0" fontId="0" fillId="51" borderId="31" xfId="0" applyFill="1" applyBorder="1" applyAlignment="1">
      <alignment horizontal="center" vertical="center"/>
    </xf>
    <xf numFmtId="0" fontId="24" fillId="42" borderId="10" xfId="0" applyFont="1" applyFill="1" applyBorder="1" applyAlignment="1">
      <alignment horizontal="left" wrapText="1"/>
    </xf>
    <xf numFmtId="0" fontId="24" fillId="42" borderId="0" xfId="0" applyFont="1" applyFill="1" applyAlignment="1">
      <alignment horizontal="left" wrapText="1"/>
    </xf>
    <xf numFmtId="0" fontId="2" fillId="37" borderId="29" xfId="0" applyFont="1" applyFill="1" applyBorder="1" applyAlignment="1">
      <alignment horizontal="left" wrapText="1"/>
    </xf>
    <xf numFmtId="0" fontId="2" fillId="37" borderId="30" xfId="0" applyFont="1" applyFill="1" applyBorder="1" applyAlignment="1">
      <alignment horizontal="left" wrapText="1"/>
    </xf>
    <xf numFmtId="0" fontId="2" fillId="37" borderId="197" xfId="0" applyFont="1" applyFill="1" applyBorder="1" applyAlignment="1">
      <alignment horizontal="left" wrapText="1"/>
    </xf>
    <xf numFmtId="0" fontId="31" fillId="0" borderId="10" xfId="0" applyFont="1" applyBorder="1" applyAlignment="1">
      <alignment horizontal="left" vertical="center" wrapText="1"/>
    </xf>
    <xf numFmtId="0" fontId="31" fillId="0" borderId="0" xfId="0" applyFont="1" applyAlignment="1">
      <alignment horizontal="left" vertical="center" wrapText="1"/>
    </xf>
    <xf numFmtId="0" fontId="0" fillId="0" borderId="0" xfId="0" applyFont="1" applyAlignment="1">
      <alignment horizontal="left"/>
    </xf>
    <xf numFmtId="0" fontId="31" fillId="36" borderId="10" xfId="0" applyFont="1" applyFill="1" applyBorder="1" applyAlignment="1">
      <alignment horizontal="left" vertical="center" wrapText="1"/>
    </xf>
    <xf numFmtId="0" fontId="31" fillId="36" borderId="0" xfId="0" applyFont="1" applyFill="1" applyAlignment="1">
      <alignment horizontal="left" vertical="center" wrapText="1"/>
    </xf>
    <xf numFmtId="0" fontId="31" fillId="36" borderId="11" xfId="0" applyFont="1" applyFill="1" applyBorder="1" applyAlignment="1">
      <alignment horizontal="left" vertical="center" wrapText="1"/>
    </xf>
    <xf numFmtId="0" fontId="0" fillId="42" borderId="10" xfId="0" applyFont="1" applyFill="1" applyBorder="1" applyAlignment="1">
      <alignment horizontal="left" wrapText="1"/>
    </xf>
    <xf numFmtId="0" fontId="0" fillId="42" borderId="0" xfId="0" applyFont="1" applyFill="1" applyAlignment="1">
      <alignment horizontal="left" wrapText="1"/>
    </xf>
    <xf numFmtId="0" fontId="0" fillId="42" borderId="11" xfId="0" applyFont="1" applyFill="1" applyBorder="1" applyAlignment="1">
      <alignment horizontal="left" wrapText="1"/>
    </xf>
    <xf numFmtId="9" fontId="0" fillId="41" borderId="29" xfId="0" applyNumberFormat="1" applyFont="1" applyFill="1" applyBorder="1" applyAlignment="1">
      <alignment horizontal="right" vertical="center"/>
    </xf>
    <xf numFmtId="0" fontId="0" fillId="41" borderId="31" xfId="0" applyFont="1" applyFill="1" applyBorder="1" applyAlignment="1">
      <alignment horizontal="right" vertical="center"/>
    </xf>
    <xf numFmtId="0" fontId="172" fillId="36" borderId="0" xfId="0" applyFont="1" applyFill="1" applyAlignment="1">
      <alignment horizontal="center" vertical="center" wrapText="1"/>
    </xf>
    <xf numFmtId="0" fontId="16" fillId="36" borderId="0" xfId="0" applyFont="1" applyFill="1" applyAlignment="1">
      <alignment horizontal="center" vertical="center" wrapText="1"/>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63" fillId="36" borderId="10" xfId="0" applyFont="1" applyFill="1" applyBorder="1" applyAlignment="1">
      <alignment horizontal="left" vertical="center" wrapText="1"/>
    </xf>
    <xf numFmtId="0" fontId="63" fillId="36" borderId="0" xfId="0" applyFont="1" applyFill="1" applyAlignment="1">
      <alignment horizontal="left" vertical="center" wrapText="1"/>
    </xf>
    <xf numFmtId="0" fontId="63" fillId="36" borderId="11" xfId="0" applyFont="1" applyFill="1" applyBorder="1" applyAlignment="1">
      <alignment horizontal="left" vertical="center" wrapText="1"/>
    </xf>
    <xf numFmtId="0" fontId="31" fillId="0" borderId="11" xfId="0" applyFont="1" applyBorder="1" applyAlignment="1">
      <alignment horizontal="left" vertical="center" wrapText="1"/>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149" fillId="36" borderId="0" xfId="0" applyFont="1" applyFill="1" applyAlignment="1">
      <alignment horizontal="left" vertical="center" wrapText="1"/>
    </xf>
    <xf numFmtId="0" fontId="0" fillId="42" borderId="0" xfId="0" applyFont="1" applyFill="1" applyAlignment="1">
      <alignment horizontal="left"/>
    </xf>
    <xf numFmtId="0" fontId="60" fillId="36" borderId="10" xfId="0" applyFont="1" applyFill="1" applyBorder="1" applyAlignment="1">
      <alignment horizontal="left" vertical="center"/>
    </xf>
    <xf numFmtId="0" fontId="60" fillId="36" borderId="0" xfId="0" applyFont="1" applyFill="1" applyAlignment="1">
      <alignment horizontal="left" vertical="center"/>
    </xf>
    <xf numFmtId="0" fontId="60" fillId="36" borderId="11" xfId="0" applyFont="1" applyFill="1" applyBorder="1" applyAlignment="1">
      <alignment horizontal="left" vertical="center"/>
    </xf>
    <xf numFmtId="0" fontId="143" fillId="45" borderId="29" xfId="0" applyFont="1" applyFill="1" applyBorder="1" applyAlignment="1">
      <alignment horizontal="left" wrapText="1"/>
    </xf>
    <xf numFmtId="0" fontId="143" fillId="45" borderId="30" xfId="0" applyFont="1" applyFill="1" applyBorder="1" applyAlignment="1">
      <alignment horizontal="left" wrapText="1"/>
    </xf>
    <xf numFmtId="0" fontId="0" fillId="33" borderId="36" xfId="0" applyFill="1" applyBorder="1" applyAlignment="1">
      <alignment horizontal="center" vertical="center"/>
    </xf>
    <xf numFmtId="0" fontId="0" fillId="33" borderId="19" xfId="0" applyFill="1" applyBorder="1" applyAlignment="1">
      <alignment horizontal="center" vertical="center"/>
    </xf>
    <xf numFmtId="0" fontId="0" fillId="33" borderId="33" xfId="0" applyFill="1" applyBorder="1" applyAlignment="1">
      <alignment horizontal="center" vertical="center"/>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4" xfId="0" applyFont="1" applyBorder="1" applyAlignment="1">
      <alignment horizontal="left" wrapText="1"/>
    </xf>
    <xf numFmtId="0" fontId="50" fillId="42" borderId="10" xfId="0" applyFont="1" applyFill="1" applyBorder="1" applyAlignment="1">
      <alignment horizontal="left" wrapText="1"/>
    </xf>
    <xf numFmtId="0" fontId="50" fillId="42" borderId="0" xfId="0" applyFont="1" applyFill="1" applyAlignment="1">
      <alignment horizontal="left" wrapText="1"/>
    </xf>
    <xf numFmtId="0" fontId="2" fillId="34" borderId="77" xfId="0" applyFont="1" applyFill="1" applyBorder="1" applyAlignment="1">
      <alignment horizontal="left" wrapText="1"/>
    </xf>
    <xf numFmtId="0" fontId="2" fillId="34" borderId="78" xfId="0" applyFont="1" applyFill="1" applyBorder="1" applyAlignment="1">
      <alignment horizontal="left" wrapText="1"/>
    </xf>
    <xf numFmtId="0" fontId="0" fillId="33" borderId="77" xfId="0" applyFill="1" applyBorder="1" applyAlignment="1">
      <alignment horizontal="center"/>
    </xf>
    <xf numFmtId="0" fontId="0" fillId="0" borderId="78" xfId="0" applyBorder="1" applyAlignment="1">
      <alignment horizontal="center"/>
    </xf>
    <xf numFmtId="0" fontId="0" fillId="0" borderId="123" xfId="0" applyBorder="1" applyAlignment="1">
      <alignment horizontal="center"/>
    </xf>
    <xf numFmtId="0" fontId="0" fillId="0" borderId="47" xfId="0" applyFont="1" applyBorder="1" applyAlignment="1">
      <alignment horizontal="left" vertical="center" wrapText="1"/>
    </xf>
    <xf numFmtId="0" fontId="0" fillId="0" borderId="0" xfId="0" applyAlignment="1">
      <alignment horizontal="left" vertical="center" wrapText="1"/>
    </xf>
    <xf numFmtId="0" fontId="173" fillId="36" borderId="199" xfId="0" applyFont="1" applyFill="1" applyBorder="1" applyAlignment="1">
      <alignment horizontal="left" wrapText="1"/>
    </xf>
    <xf numFmtId="0" fontId="173" fillId="36" borderId="0" xfId="0" applyFont="1" applyFill="1" applyAlignment="1">
      <alignment horizontal="left" wrapText="1"/>
    </xf>
    <xf numFmtId="0" fontId="142" fillId="36" borderId="199" xfId="0" applyFont="1" applyFill="1" applyBorder="1" applyAlignment="1">
      <alignment horizontal="left" vertical="center" wrapText="1"/>
    </xf>
    <xf numFmtId="0" fontId="142" fillId="36" borderId="0" xfId="0" applyFont="1" applyFill="1" applyAlignment="1">
      <alignment horizontal="left" vertical="center" wrapText="1"/>
    </xf>
    <xf numFmtId="0" fontId="174" fillId="0" borderId="144" xfId="0" applyFont="1" applyBorder="1" applyAlignment="1">
      <alignment horizontal="center" wrapText="1"/>
    </xf>
    <xf numFmtId="0" fontId="174" fillId="0" borderId="0" xfId="0" applyFont="1" applyAlignment="1">
      <alignment horizontal="center" wrapText="1"/>
    </xf>
    <xf numFmtId="0" fontId="174" fillId="0" borderId="146" xfId="0" applyFont="1" applyBorder="1" applyAlignment="1">
      <alignment horizontal="center" wrapText="1"/>
    </xf>
    <xf numFmtId="0" fontId="161" fillId="36" borderId="199" xfId="0" applyFont="1" applyFill="1" applyBorder="1" applyAlignment="1">
      <alignment horizontal="left" wrapText="1"/>
    </xf>
    <xf numFmtId="0" fontId="161" fillId="36" borderId="0" xfId="0" applyFont="1" applyFill="1" applyAlignment="1">
      <alignment horizontal="left" wrapText="1"/>
    </xf>
    <xf numFmtId="0" fontId="161" fillId="36" borderId="199" xfId="0" applyFont="1" applyFill="1" applyBorder="1" applyAlignment="1">
      <alignment horizontal="left"/>
    </xf>
    <xf numFmtId="0" fontId="161" fillId="36" borderId="0" xfId="0" applyFont="1" applyFill="1" applyAlignment="1">
      <alignment horizontal="left"/>
    </xf>
    <xf numFmtId="0" fontId="142" fillId="36" borderId="199" xfId="0" applyFont="1" applyFill="1" applyBorder="1" applyAlignment="1">
      <alignment horizontal="left" wrapText="1"/>
    </xf>
    <xf numFmtId="0" fontId="142" fillId="36" borderId="0" xfId="0" applyFont="1" applyFill="1" applyAlignment="1">
      <alignment horizontal="left" wrapText="1"/>
    </xf>
    <xf numFmtId="49" fontId="142" fillId="36" borderId="35" xfId="0" applyNumberFormat="1" applyFont="1" applyFill="1" applyBorder="1" applyAlignment="1">
      <alignment horizontal="center"/>
    </xf>
    <xf numFmtId="49" fontId="142" fillId="36" borderId="20" xfId="0" applyNumberFormat="1" applyFont="1" applyFill="1" applyBorder="1" applyAlignment="1">
      <alignment horizontal="center"/>
    </xf>
    <xf numFmtId="9" fontId="142" fillId="36" borderId="158" xfId="0" applyNumberFormat="1" applyFont="1" applyFill="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6" fillId="0" borderId="0" xfId="0" applyFont="1" applyAlignment="1">
      <alignment horizontal="left" wrapText="1"/>
    </xf>
    <xf numFmtId="0" fontId="142" fillId="36" borderId="11" xfId="0" applyFont="1" applyFill="1" applyBorder="1" applyAlignment="1">
      <alignment horizontal="left" vertical="center" wrapText="1"/>
    </xf>
    <xf numFmtId="0" fontId="0" fillId="36" borderId="80" xfId="0" applyFont="1" applyFill="1" applyBorder="1" applyAlignment="1">
      <alignment horizontal="left" wrapText="1"/>
    </xf>
    <xf numFmtId="0" fontId="0" fillId="36" borderId="0" xfId="0" applyFont="1" applyFill="1" applyAlignment="1">
      <alignment horizontal="left" wrapText="1"/>
    </xf>
    <xf numFmtId="0" fontId="28" fillId="0" borderId="173" xfId="0" applyFont="1" applyBorder="1" applyAlignment="1">
      <alignment horizontal="center" wrapText="1"/>
    </xf>
    <xf numFmtId="0" fontId="28" fillId="0" borderId="0" xfId="0" applyFont="1" applyAlignment="1">
      <alignment horizontal="center" wrapText="1"/>
    </xf>
    <xf numFmtId="0" fontId="28" fillId="0" borderId="174" xfId="0" applyFont="1" applyBorder="1" applyAlignment="1">
      <alignment horizontal="center" wrapText="1"/>
    </xf>
    <xf numFmtId="0" fontId="142" fillId="36" borderId="103" xfId="0" applyFont="1" applyFill="1" applyBorder="1" applyAlignment="1">
      <alignment horizontal="left" wrapText="1"/>
    </xf>
    <xf numFmtId="0" fontId="142" fillId="36" borderId="11" xfId="0" applyFont="1" applyFill="1" applyBorder="1" applyAlignment="1">
      <alignment horizontal="left" wrapText="1"/>
    </xf>
    <xf numFmtId="0" fontId="175" fillId="0" borderId="89" xfId="0" applyFont="1" applyBorder="1" applyAlignment="1">
      <alignment horizontal="left" vertical="center" wrapText="1"/>
    </xf>
    <xf numFmtId="0" fontId="175" fillId="0" borderId="0" xfId="0" applyFont="1" applyAlignment="1">
      <alignment horizontal="left" vertical="center" wrapText="1"/>
    </xf>
    <xf numFmtId="0" fontId="175" fillId="0" borderId="92" xfId="0" applyFont="1" applyBorder="1" applyAlignment="1">
      <alignment horizontal="left" vertical="center" wrapText="1"/>
    </xf>
    <xf numFmtId="0" fontId="2" fillId="33" borderId="86" xfId="0" applyFont="1" applyFill="1" applyBorder="1" applyAlignment="1">
      <alignment horizontal="left" vertical="center" wrapText="1"/>
    </xf>
    <xf numFmtId="0" fontId="2" fillId="33" borderId="87" xfId="0" applyFont="1" applyFill="1" applyBorder="1" applyAlignment="1">
      <alignment horizontal="left" vertical="center" wrapText="1"/>
    </xf>
    <xf numFmtId="0" fontId="28" fillId="0" borderId="89" xfId="0" applyFont="1" applyBorder="1" applyAlignment="1">
      <alignment horizontal="left" vertical="center" wrapText="1"/>
    </xf>
    <xf numFmtId="0" fontId="28" fillId="0" borderId="0" xfId="0" applyFont="1" applyAlignment="1">
      <alignment horizontal="left" vertical="center" wrapText="1"/>
    </xf>
    <xf numFmtId="0" fontId="165" fillId="0" borderId="94" xfId="0" applyFont="1" applyBorder="1" applyAlignment="1">
      <alignment horizontal="left" wrapText="1"/>
    </xf>
    <xf numFmtId="0" fontId="165" fillId="0" borderId="95" xfId="0" applyFont="1" applyBorder="1" applyAlignment="1">
      <alignment horizontal="left" wrapText="1"/>
    </xf>
    <xf numFmtId="0" fontId="165" fillId="0" borderId="200" xfId="0" applyFont="1" applyBorder="1" applyAlignment="1">
      <alignment horizontal="left" wrapText="1"/>
    </xf>
    <xf numFmtId="0" fontId="0" fillId="36" borderId="89" xfId="0" applyFont="1" applyFill="1" applyBorder="1" applyAlignment="1">
      <alignment horizontal="left" vertical="center" wrapText="1"/>
    </xf>
    <xf numFmtId="0" fontId="142" fillId="36" borderId="89"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0" borderId="201" xfId="0" applyFont="1" applyBorder="1" applyAlignment="1">
      <alignment horizontal="left" vertical="center" wrapText="1"/>
    </xf>
    <xf numFmtId="0" fontId="17" fillId="0" borderId="80" xfId="0" applyFont="1" applyBorder="1" applyAlignment="1">
      <alignment horizontal="center" vertical="center"/>
    </xf>
    <xf numFmtId="0" fontId="17" fillId="0" borderId="0" xfId="0" applyFont="1" applyAlignment="1">
      <alignment horizontal="center" vertical="center"/>
    </xf>
    <xf numFmtId="0" fontId="17" fillId="0" borderId="98" xfId="0" applyFont="1" applyBorder="1" applyAlignment="1">
      <alignment horizontal="center" vertical="center"/>
    </xf>
    <xf numFmtId="0" fontId="16" fillId="0" borderId="89" xfId="0" applyFont="1" applyBorder="1" applyAlignment="1">
      <alignment horizontal="left" vertical="center" wrapText="1"/>
    </xf>
    <xf numFmtId="0" fontId="16" fillId="0" borderId="0" xfId="0" applyFont="1" applyAlignment="1">
      <alignment horizontal="left" vertical="center" wrapText="1"/>
    </xf>
    <xf numFmtId="0" fontId="16" fillId="0" borderId="92" xfId="0" applyFont="1" applyBorder="1" applyAlignment="1">
      <alignment horizontal="left" vertical="center" wrapText="1"/>
    </xf>
    <xf numFmtId="0" fontId="0" fillId="36" borderId="103" xfId="0" applyFont="1" applyFill="1" applyBorder="1" applyAlignment="1">
      <alignment horizontal="left" vertical="center" wrapText="1"/>
    </xf>
    <xf numFmtId="0" fontId="16" fillId="0" borderId="144" xfId="0" applyFont="1" applyBorder="1" applyAlignment="1">
      <alignment horizontal="left" vertical="center" wrapText="1"/>
    </xf>
    <xf numFmtId="0" fontId="16" fillId="0" borderId="11" xfId="0" applyFont="1" applyBorder="1" applyAlignment="1">
      <alignment horizontal="left" vertical="center" wrapText="1"/>
    </xf>
    <xf numFmtId="9" fontId="0" fillId="41" borderId="20" xfId="0" applyNumberFormat="1" applyFill="1" applyBorder="1" applyAlignment="1">
      <alignment horizontal="right"/>
    </xf>
    <xf numFmtId="0" fontId="0" fillId="41" borderId="20" xfId="0" applyFill="1" applyBorder="1" applyAlignment="1">
      <alignment/>
    </xf>
    <xf numFmtId="9" fontId="0" fillId="41" borderId="35" xfId="0" applyNumberFormat="1" applyFill="1" applyBorder="1" applyAlignment="1">
      <alignment horizontal="right"/>
    </xf>
    <xf numFmtId="0" fontId="0" fillId="41" borderId="35" xfId="0" applyFill="1" applyBorder="1" applyAlignment="1">
      <alignment/>
    </xf>
    <xf numFmtId="9" fontId="0" fillId="41" borderId="37" xfId="0" applyNumberFormat="1" applyFill="1" applyBorder="1" applyAlignment="1">
      <alignment horizontal="right"/>
    </xf>
    <xf numFmtId="0" fontId="0" fillId="41" borderId="37" xfId="0" applyFill="1" applyBorder="1" applyAlignment="1">
      <alignment/>
    </xf>
    <xf numFmtId="0" fontId="0" fillId="0" borderId="134" xfId="0" applyFont="1" applyBorder="1" applyAlignment="1">
      <alignment horizontal="left" vertical="center" wrapText="1"/>
    </xf>
    <xf numFmtId="0" fontId="0" fillId="0" borderId="104" xfId="0" applyFont="1" applyBorder="1" applyAlignment="1">
      <alignment horizontal="left" vertical="center" wrapText="1"/>
    </xf>
    <xf numFmtId="0" fontId="0" fillId="0" borderId="202" xfId="0" applyFont="1" applyBorder="1" applyAlignment="1">
      <alignment horizontal="left" vertical="center" wrapText="1"/>
    </xf>
    <xf numFmtId="0" fontId="39" fillId="0" borderId="74" xfId="0" applyFont="1" applyBorder="1" applyAlignment="1">
      <alignment horizontal="left" wrapText="1"/>
    </xf>
    <xf numFmtId="0" fontId="39" fillId="0" borderId="75" xfId="0" applyFont="1" applyBorder="1" applyAlignment="1">
      <alignment horizontal="left" wrapText="1"/>
    </xf>
    <xf numFmtId="0" fontId="39" fillId="0" borderId="203" xfId="0" applyFont="1" applyBorder="1" applyAlignment="1">
      <alignment horizontal="left" wrapText="1"/>
    </xf>
    <xf numFmtId="0" fontId="14" fillId="36" borderId="36"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33" xfId="0" applyFont="1" applyFill="1" applyBorder="1" applyAlignment="1">
      <alignment horizontal="center" vertical="center"/>
    </xf>
    <xf numFmtId="0" fontId="25" fillId="36" borderId="0" xfId="0" applyFont="1" applyFill="1" applyAlignment="1">
      <alignment horizontal="left" wrapText="1"/>
    </xf>
    <xf numFmtId="0" fontId="18" fillId="36" borderId="204" xfId="0" applyFont="1" applyFill="1" applyBorder="1" applyAlignment="1">
      <alignment horizontal="left" vertical="center" wrapText="1"/>
    </xf>
    <xf numFmtId="0" fontId="18" fillId="36" borderId="205" xfId="0" applyFont="1" applyFill="1" applyBorder="1" applyAlignment="1">
      <alignment horizontal="left" vertical="center" wrapText="1"/>
    </xf>
    <xf numFmtId="0" fontId="18" fillId="36" borderId="206" xfId="0" applyFont="1" applyFill="1" applyBorder="1" applyAlignment="1">
      <alignment horizontal="left" vertical="center" wrapText="1"/>
    </xf>
    <xf numFmtId="0" fontId="57" fillId="36" borderId="207" xfId="0" applyFont="1" applyFill="1" applyBorder="1" applyAlignment="1">
      <alignment horizontal="left" vertical="center" wrapText="1"/>
    </xf>
    <xf numFmtId="0" fontId="57" fillId="36" borderId="208" xfId="0" applyFont="1" applyFill="1" applyBorder="1" applyAlignment="1">
      <alignment horizontal="left" vertical="center" wrapText="1"/>
    </xf>
    <xf numFmtId="0" fontId="57" fillId="36" borderId="209" xfId="0" applyFont="1" applyFill="1" applyBorder="1" applyAlignment="1">
      <alignment horizontal="left" vertical="center" wrapText="1"/>
    </xf>
    <xf numFmtId="0" fontId="17" fillId="0" borderId="0" xfId="0" applyFont="1" applyAlignment="1">
      <alignment horizontal="center" vertical="top" wrapText="1"/>
    </xf>
    <xf numFmtId="0" fontId="57" fillId="36" borderId="210" xfId="0" applyFont="1" applyFill="1" applyBorder="1" applyAlignment="1">
      <alignment horizontal="left" vertical="center" wrapText="1"/>
    </xf>
    <xf numFmtId="0" fontId="57" fillId="36" borderId="211" xfId="0" applyFont="1" applyFill="1" applyBorder="1" applyAlignment="1">
      <alignment horizontal="left" vertical="center" wrapText="1"/>
    </xf>
    <xf numFmtId="0" fontId="57" fillId="36" borderId="212" xfId="0" applyFont="1" applyFill="1" applyBorder="1" applyAlignment="1">
      <alignment horizontal="left" vertical="center" wrapText="1"/>
    </xf>
    <xf numFmtId="0" fontId="14" fillId="41" borderId="36" xfId="0" applyFont="1" applyFill="1" applyBorder="1" applyAlignment="1">
      <alignment/>
    </xf>
    <xf numFmtId="0" fontId="0" fillId="0" borderId="19" xfId="0" applyBorder="1" applyAlignment="1">
      <alignment/>
    </xf>
    <xf numFmtId="0" fontId="0" fillId="0" borderId="33" xfId="0" applyBorder="1" applyAlignment="1">
      <alignment/>
    </xf>
    <xf numFmtId="0" fontId="17" fillId="36" borderId="10" xfId="0" applyFont="1" applyFill="1" applyBorder="1" applyAlignment="1">
      <alignment horizontal="left" vertical="center" wrapText="1"/>
    </xf>
    <xf numFmtId="0" fontId="17" fillId="36" borderId="0" xfId="0" applyFont="1" applyFill="1" applyAlignment="1">
      <alignment horizontal="left" vertical="center" wrapText="1"/>
    </xf>
    <xf numFmtId="0" fontId="17" fillId="36" borderId="11" xfId="0" applyFont="1" applyFill="1" applyBorder="1" applyAlignment="1">
      <alignment horizontal="left"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1" xfId="0" applyBorder="1" applyAlignment="1">
      <alignment horizontal="left" vertical="center" wrapText="1"/>
    </xf>
    <xf numFmtId="0" fontId="30" fillId="0" borderId="10" xfId="0" applyFont="1" applyBorder="1" applyAlignment="1">
      <alignment horizontal="left" wrapText="1"/>
    </xf>
    <xf numFmtId="0" fontId="30" fillId="0" borderId="0" xfId="0" applyFont="1" applyAlignment="1">
      <alignment horizontal="left" wrapText="1"/>
    </xf>
    <xf numFmtId="0" fontId="30" fillId="0" borderId="11" xfId="0" applyFont="1" applyBorder="1" applyAlignment="1">
      <alignment horizontal="left" wrapText="1"/>
    </xf>
    <xf numFmtId="0" fontId="152" fillId="36" borderId="80" xfId="0" applyFont="1" applyFill="1" applyBorder="1" applyAlignment="1">
      <alignment horizontal="left" vertical="center" wrapText="1"/>
    </xf>
    <xf numFmtId="0" fontId="152" fillId="36" borderId="0" xfId="0" applyFont="1" applyFill="1" applyAlignment="1">
      <alignment horizontal="left" vertical="center" wrapText="1"/>
    </xf>
    <xf numFmtId="0" fontId="151" fillId="36" borderId="80" xfId="0" applyFont="1" applyFill="1" applyBorder="1" applyAlignment="1">
      <alignment horizontal="left" vertical="center" wrapText="1"/>
    </xf>
    <xf numFmtId="0" fontId="151" fillId="36" borderId="0" xfId="0" applyFont="1" applyFill="1" applyAlignment="1">
      <alignment horizontal="left" vertical="center" wrapText="1"/>
    </xf>
    <xf numFmtId="0" fontId="0" fillId="0" borderId="21" xfId="0" applyFont="1" applyBorder="1" applyAlignment="1">
      <alignment horizontal="center" vertical="center" wrapText="1"/>
    </xf>
    <xf numFmtId="0" fontId="151" fillId="36" borderId="80" xfId="0" applyFont="1" applyFill="1" applyBorder="1" applyAlignment="1">
      <alignment horizontal="left" vertical="center" wrapText="1" indent="1"/>
    </xf>
    <xf numFmtId="0" fontId="151" fillId="36" borderId="0" xfId="0" applyFont="1" applyFill="1" applyAlignment="1">
      <alignment horizontal="left" vertical="center" wrapText="1" indent="1"/>
    </xf>
    <xf numFmtId="0" fontId="17" fillId="0" borderId="0" xfId="0" applyFont="1" applyAlignment="1">
      <alignment horizontal="center" vertical="center" wrapText="1"/>
    </xf>
    <xf numFmtId="0" fontId="28" fillId="36" borderId="80" xfId="0" applyFont="1" applyFill="1" applyBorder="1" applyAlignment="1">
      <alignment horizontal="left" vertical="center" wrapText="1" indent="1"/>
    </xf>
    <xf numFmtId="0" fontId="28" fillId="36" borderId="0" xfId="0" applyFont="1" applyFill="1" applyAlignment="1">
      <alignment horizontal="left" vertical="center" wrapText="1" indent="1"/>
    </xf>
    <xf numFmtId="0" fontId="28" fillId="36" borderId="11" xfId="0" applyFont="1" applyFill="1" applyBorder="1" applyAlignment="1">
      <alignment horizontal="left" vertical="center" wrapText="1" indent="1"/>
    </xf>
    <xf numFmtId="0" fontId="28" fillId="0" borderId="80" xfId="0" applyFont="1" applyBorder="1" applyAlignment="1">
      <alignment horizontal="left" wrapText="1" indent="1"/>
    </xf>
    <xf numFmtId="0" fontId="28" fillId="0" borderId="0" xfId="0" applyFont="1" applyAlignment="1">
      <alignment horizontal="left" wrapText="1" indent="1"/>
    </xf>
    <xf numFmtId="0" fontId="28" fillId="0" borderId="83" xfId="0" applyFont="1" applyBorder="1" applyAlignment="1">
      <alignment horizontal="left" wrapText="1" indent="1"/>
    </xf>
    <xf numFmtId="0" fontId="106" fillId="0" borderId="84" xfId="0" applyFont="1" applyBorder="1" applyAlignment="1">
      <alignment horizontal="left" wrapText="1" indent="1"/>
    </xf>
    <xf numFmtId="0" fontId="28" fillId="0" borderId="191" xfId="0" applyFont="1" applyBorder="1" applyAlignment="1">
      <alignment horizontal="left" wrapText="1" indent="1"/>
    </xf>
    <xf numFmtId="0" fontId="28" fillId="36" borderId="80" xfId="0" applyFont="1" applyFill="1" applyBorder="1" applyAlignment="1">
      <alignment horizontal="center" vertical="center" wrapText="1"/>
    </xf>
    <xf numFmtId="0" fontId="28" fillId="0" borderId="11" xfId="0" applyFont="1" applyBorder="1" applyAlignment="1">
      <alignment horizontal="left" wrapText="1" indent="1"/>
    </xf>
    <xf numFmtId="0" fontId="106" fillId="0" borderId="0" xfId="0" applyFont="1" applyAlignment="1">
      <alignment horizontal="left" wrapText="1" indent="1"/>
    </xf>
    <xf numFmtId="0" fontId="28" fillId="0" borderId="196" xfId="0" applyFont="1" applyBorder="1" applyAlignment="1">
      <alignment horizontal="left" wrapText="1" indent="1"/>
    </xf>
    <xf numFmtId="0" fontId="28" fillId="0" borderId="194" xfId="0" applyFont="1" applyBorder="1" applyAlignment="1">
      <alignment horizontal="left" wrapText="1" indent="1"/>
    </xf>
    <xf numFmtId="0" fontId="28" fillId="0" borderId="213" xfId="0" applyFont="1" applyBorder="1" applyAlignment="1">
      <alignment horizontal="left" wrapText="1" indent="1"/>
    </xf>
    <xf numFmtId="0" fontId="176" fillId="0" borderId="24" xfId="0" applyFont="1" applyBorder="1" applyAlignment="1">
      <alignment horizontal="left" wrapText="1"/>
    </xf>
    <xf numFmtId="0" fontId="176" fillId="0" borderId="25" xfId="0" applyFont="1" applyBorder="1" applyAlignment="1">
      <alignment horizontal="left" wrapText="1"/>
    </xf>
    <xf numFmtId="0" fontId="176" fillId="0" borderId="26" xfId="0" applyFont="1" applyBorder="1" applyAlignment="1">
      <alignment horizontal="left" wrapText="1"/>
    </xf>
    <xf numFmtId="0" fontId="142" fillId="50" borderId="0" xfId="0" applyFont="1" applyFill="1" applyAlignment="1">
      <alignment horizontal="left" vertical="center" wrapText="1"/>
    </xf>
    <xf numFmtId="0" fontId="177" fillId="42" borderId="27" xfId="0" applyFont="1" applyFill="1" applyBorder="1" applyAlignment="1">
      <alignment horizontal="center" vertical="center" wrapText="1"/>
    </xf>
    <xf numFmtId="0" fontId="177" fillId="42" borderId="0" xfId="0" applyFont="1" applyFill="1" applyAlignment="1">
      <alignment horizontal="center" vertical="center" wrapText="1"/>
    </xf>
    <xf numFmtId="0" fontId="177" fillId="42" borderId="28"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171"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7" xfId="0" applyFont="1" applyBorder="1" applyAlignment="1">
      <alignment vertical="center" wrapText="1"/>
    </xf>
    <xf numFmtId="0" fontId="2" fillId="0" borderId="0" xfId="0" applyFont="1" applyAlignment="1">
      <alignment vertical="center" wrapText="1"/>
    </xf>
    <xf numFmtId="0" fontId="2" fillId="0" borderId="28" xfId="0" applyFont="1" applyBorder="1" applyAlignment="1">
      <alignment vertical="center" wrapText="1"/>
    </xf>
    <xf numFmtId="0" fontId="2" fillId="0" borderId="36" xfId="0" applyFont="1" applyBorder="1" applyAlignment="1">
      <alignment horizontal="left"/>
    </xf>
    <xf numFmtId="0" fontId="2" fillId="0" borderId="33" xfId="0" applyFont="1" applyBorder="1" applyAlignment="1">
      <alignment horizontal="left"/>
    </xf>
    <xf numFmtId="0" fontId="2" fillId="0" borderId="21" xfId="0" applyFont="1" applyBorder="1" applyAlignment="1">
      <alignment horizontal="left"/>
    </xf>
    <xf numFmtId="0" fontId="2" fillId="0" borderId="23" xfId="0" applyFont="1" applyBorder="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image" Target="../media/image1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s>
</file>

<file path=xl/drawings/_rels/drawing6.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 Id="rId3" Type="http://schemas.openxmlformats.org/officeDocument/2006/relationships/image" Target="../media/image10.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image" Target="../media/image1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12</xdr:row>
      <xdr:rowOff>9525</xdr:rowOff>
    </xdr:from>
    <xdr:to>
      <xdr:col>10</xdr:col>
      <xdr:colOff>219075</xdr:colOff>
      <xdr:row>12</xdr:row>
      <xdr:rowOff>123825</xdr:rowOff>
    </xdr:to>
    <xdr:sp>
      <xdr:nvSpPr>
        <xdr:cNvPr id="1" name="Dessin 6"/>
        <xdr:cNvSpPr>
          <a:spLocks/>
        </xdr:cNvSpPr>
      </xdr:nvSpPr>
      <xdr:spPr>
        <a:xfrm>
          <a:off x="8077200" y="199072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2</xdr:row>
      <xdr:rowOff>38100</xdr:rowOff>
    </xdr:from>
    <xdr:to>
      <xdr:col>1</xdr:col>
      <xdr:colOff>38100</xdr:colOff>
      <xdr:row>7</xdr:row>
      <xdr:rowOff>133350</xdr:rowOff>
    </xdr:to>
    <xdr:pic>
      <xdr:nvPicPr>
        <xdr:cNvPr id="2" name="Image 1"/>
        <xdr:cNvPicPr preferRelativeResize="1">
          <a:picLocks noChangeAspect="1"/>
        </xdr:cNvPicPr>
      </xdr:nvPicPr>
      <xdr:blipFill>
        <a:blip r:embed="rId1"/>
        <a:stretch>
          <a:fillRect/>
        </a:stretch>
      </xdr:blipFill>
      <xdr:spPr>
        <a:xfrm>
          <a:off x="0" y="371475"/>
          <a:ext cx="800100" cy="923925"/>
        </a:xfrm>
        <a:prstGeom prst="rect">
          <a:avLst/>
        </a:prstGeom>
        <a:noFill/>
        <a:ln w="9525" cmpd="sng">
          <a:noFill/>
        </a:ln>
      </xdr:spPr>
    </xdr:pic>
    <xdr:clientData/>
  </xdr:twoCellAnchor>
  <xdr:twoCellAnchor>
    <xdr:from>
      <xdr:col>10</xdr:col>
      <xdr:colOff>66675</xdr:colOff>
      <xdr:row>7</xdr:row>
      <xdr:rowOff>38100</xdr:rowOff>
    </xdr:from>
    <xdr:to>
      <xdr:col>10</xdr:col>
      <xdr:colOff>209550</xdr:colOff>
      <xdr:row>7</xdr:row>
      <xdr:rowOff>152400</xdr:rowOff>
    </xdr:to>
    <xdr:sp>
      <xdr:nvSpPr>
        <xdr:cNvPr id="3" name="Dessin 49"/>
        <xdr:cNvSpPr>
          <a:spLocks/>
        </xdr:cNvSpPr>
      </xdr:nvSpPr>
      <xdr:spPr>
        <a:xfrm>
          <a:off x="8067675" y="12001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7</xdr:row>
      <xdr:rowOff>38100</xdr:rowOff>
    </xdr:from>
    <xdr:to>
      <xdr:col>10</xdr:col>
      <xdr:colOff>209550</xdr:colOff>
      <xdr:row>7</xdr:row>
      <xdr:rowOff>152400</xdr:rowOff>
    </xdr:to>
    <xdr:sp>
      <xdr:nvSpPr>
        <xdr:cNvPr id="4" name="Dessin 50"/>
        <xdr:cNvSpPr>
          <a:spLocks/>
        </xdr:cNvSpPr>
      </xdr:nvSpPr>
      <xdr:spPr>
        <a:xfrm>
          <a:off x="8067675" y="12001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8</xdr:row>
      <xdr:rowOff>38100</xdr:rowOff>
    </xdr:from>
    <xdr:to>
      <xdr:col>10</xdr:col>
      <xdr:colOff>209550</xdr:colOff>
      <xdr:row>8</xdr:row>
      <xdr:rowOff>152400</xdr:rowOff>
    </xdr:to>
    <xdr:sp>
      <xdr:nvSpPr>
        <xdr:cNvPr id="5" name="Dessin 51"/>
        <xdr:cNvSpPr>
          <a:spLocks/>
        </xdr:cNvSpPr>
      </xdr:nvSpPr>
      <xdr:spPr>
        <a:xfrm>
          <a:off x="8067675" y="13620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7</xdr:row>
      <xdr:rowOff>76200</xdr:rowOff>
    </xdr:from>
    <xdr:to>
      <xdr:col>12</xdr:col>
      <xdr:colOff>266700</xdr:colOff>
      <xdr:row>8</xdr:row>
      <xdr:rowOff>123825</xdr:rowOff>
    </xdr:to>
    <xdr:sp>
      <xdr:nvSpPr>
        <xdr:cNvPr id="6" name="Dessin 84"/>
        <xdr:cNvSpPr>
          <a:spLocks/>
        </xdr:cNvSpPr>
      </xdr:nvSpPr>
      <xdr:spPr>
        <a:xfrm>
          <a:off x="8924925" y="1238250"/>
          <a:ext cx="200025" cy="2095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238125</xdr:colOff>
      <xdr:row>13</xdr:row>
      <xdr:rowOff>123825</xdr:rowOff>
    </xdr:from>
    <xdr:to>
      <xdr:col>12</xdr:col>
      <xdr:colOff>371475</xdr:colOff>
      <xdr:row>15</xdr:row>
      <xdr:rowOff>9525</xdr:rowOff>
    </xdr:to>
    <xdr:sp>
      <xdr:nvSpPr>
        <xdr:cNvPr id="7" name="Dessin 85"/>
        <xdr:cNvSpPr>
          <a:spLocks/>
        </xdr:cNvSpPr>
      </xdr:nvSpPr>
      <xdr:spPr>
        <a:xfrm>
          <a:off x="9096375" y="2266950"/>
          <a:ext cx="142875" cy="2095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13</xdr:row>
      <xdr:rowOff>9525</xdr:rowOff>
    </xdr:from>
    <xdr:to>
      <xdr:col>10</xdr:col>
      <xdr:colOff>238125</xdr:colOff>
      <xdr:row>13</xdr:row>
      <xdr:rowOff>123825</xdr:rowOff>
    </xdr:to>
    <xdr:sp>
      <xdr:nvSpPr>
        <xdr:cNvPr id="8" name="Dessin 6"/>
        <xdr:cNvSpPr>
          <a:spLocks/>
        </xdr:cNvSpPr>
      </xdr:nvSpPr>
      <xdr:spPr>
        <a:xfrm>
          <a:off x="8086725" y="21526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15</xdr:row>
      <xdr:rowOff>28575</xdr:rowOff>
    </xdr:from>
    <xdr:to>
      <xdr:col>10</xdr:col>
      <xdr:colOff>257175</xdr:colOff>
      <xdr:row>15</xdr:row>
      <xdr:rowOff>133350</xdr:rowOff>
    </xdr:to>
    <xdr:sp>
      <xdr:nvSpPr>
        <xdr:cNvPr id="9" name="Dessin 6"/>
        <xdr:cNvSpPr>
          <a:spLocks/>
        </xdr:cNvSpPr>
      </xdr:nvSpPr>
      <xdr:spPr>
        <a:xfrm>
          <a:off x="8115300" y="24955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123825</xdr:colOff>
      <xdr:row>16</xdr:row>
      <xdr:rowOff>28575</xdr:rowOff>
    </xdr:from>
    <xdr:to>
      <xdr:col>10</xdr:col>
      <xdr:colOff>266700</xdr:colOff>
      <xdr:row>16</xdr:row>
      <xdr:rowOff>133350</xdr:rowOff>
    </xdr:to>
    <xdr:sp>
      <xdr:nvSpPr>
        <xdr:cNvPr id="10" name="Dessin 6"/>
        <xdr:cNvSpPr>
          <a:spLocks/>
        </xdr:cNvSpPr>
      </xdr:nvSpPr>
      <xdr:spPr>
        <a:xfrm>
          <a:off x="8124825" y="26574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6</xdr:row>
      <xdr:rowOff>9525</xdr:rowOff>
    </xdr:from>
    <xdr:to>
      <xdr:col>2</xdr:col>
      <xdr:colOff>619125</xdr:colOff>
      <xdr:row>9</xdr:row>
      <xdr:rowOff>66675</xdr:rowOff>
    </xdr:to>
    <xdr:sp>
      <xdr:nvSpPr>
        <xdr:cNvPr id="11" name="Texte 73"/>
        <xdr:cNvSpPr txBox="1">
          <a:spLocks noChangeArrowheads="1"/>
        </xdr:cNvSpPr>
      </xdr:nvSpPr>
      <xdr:spPr>
        <a:xfrm>
          <a:off x="1285875" y="1000125"/>
          <a:ext cx="857250" cy="55245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Je cultive des </a:t>
          </a:r>
          <a:r>
            <a:rPr lang="en-US" cap="none" sz="1000" b="1" i="0" u="none" baseline="0">
              <a:solidFill>
                <a:srgbClr val="0000FF"/>
              </a:solidFill>
              <a:latin typeface="Arial"/>
              <a:ea typeface="Arial"/>
              <a:cs typeface="Arial"/>
            </a:rPr>
            <a:t>cultures irriguées</a:t>
          </a:r>
        </a:p>
      </xdr:txBody>
    </xdr:sp>
    <xdr:clientData/>
  </xdr:twoCellAnchor>
  <xdr:twoCellAnchor>
    <xdr:from>
      <xdr:col>3</xdr:col>
      <xdr:colOff>85725</xdr:colOff>
      <xdr:row>7</xdr:row>
      <xdr:rowOff>47625</xdr:rowOff>
    </xdr:from>
    <xdr:to>
      <xdr:col>3</xdr:col>
      <xdr:colOff>314325</xdr:colOff>
      <xdr:row>8</xdr:row>
      <xdr:rowOff>114300</xdr:rowOff>
    </xdr:to>
    <xdr:sp>
      <xdr:nvSpPr>
        <xdr:cNvPr id="12" name="Dessin 103"/>
        <xdr:cNvSpPr>
          <a:spLocks/>
        </xdr:cNvSpPr>
      </xdr:nvSpPr>
      <xdr:spPr>
        <a:xfrm>
          <a:off x="2371725" y="1209675"/>
          <a:ext cx="238125" cy="2286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11</xdr:row>
      <xdr:rowOff>0</xdr:rowOff>
    </xdr:from>
    <xdr:to>
      <xdr:col>2</xdr:col>
      <xdr:colOff>695325</xdr:colOff>
      <xdr:row>15</xdr:row>
      <xdr:rowOff>142875</xdr:rowOff>
    </xdr:to>
    <xdr:sp>
      <xdr:nvSpPr>
        <xdr:cNvPr id="13" name="Texte 53"/>
        <xdr:cNvSpPr txBox="1">
          <a:spLocks noChangeArrowheads="1"/>
        </xdr:cNvSpPr>
      </xdr:nvSpPr>
      <xdr:spPr>
        <a:xfrm>
          <a:off x="1352550" y="1819275"/>
          <a:ext cx="866775" cy="790575"/>
        </a:xfrm>
        <a:prstGeom prst="rect">
          <a:avLst/>
        </a:prstGeom>
        <a:solidFill>
          <a:srgbClr val="00B0F0"/>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Mon exploitation est sur un bassin au-dessus d'eaux souterraines</a:t>
          </a:r>
        </a:p>
      </xdr:txBody>
    </xdr:sp>
    <xdr:clientData/>
  </xdr:twoCellAnchor>
  <xdr:twoCellAnchor>
    <xdr:from>
      <xdr:col>3</xdr:col>
      <xdr:colOff>104775</xdr:colOff>
      <xdr:row>12</xdr:row>
      <xdr:rowOff>114300</xdr:rowOff>
    </xdr:from>
    <xdr:to>
      <xdr:col>3</xdr:col>
      <xdr:colOff>342900</xdr:colOff>
      <xdr:row>14</xdr:row>
      <xdr:rowOff>9525</xdr:rowOff>
    </xdr:to>
    <xdr:sp>
      <xdr:nvSpPr>
        <xdr:cNvPr id="14" name="Dessin 80"/>
        <xdr:cNvSpPr>
          <a:spLocks/>
        </xdr:cNvSpPr>
      </xdr:nvSpPr>
      <xdr:spPr>
        <a:xfrm>
          <a:off x="2390775" y="2095500"/>
          <a:ext cx="238125" cy="2190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18</xdr:row>
      <xdr:rowOff>0</xdr:rowOff>
    </xdr:from>
    <xdr:to>
      <xdr:col>3</xdr:col>
      <xdr:colOff>104775</xdr:colOff>
      <xdr:row>23</xdr:row>
      <xdr:rowOff>161925</xdr:rowOff>
    </xdr:to>
    <xdr:sp>
      <xdr:nvSpPr>
        <xdr:cNvPr id="15" name="Texte 53"/>
        <xdr:cNvSpPr txBox="1">
          <a:spLocks noChangeArrowheads="1"/>
        </xdr:cNvSpPr>
      </xdr:nvSpPr>
      <xdr:spPr>
        <a:xfrm>
          <a:off x="1285875" y="2952750"/>
          <a:ext cx="1104900" cy="971550"/>
        </a:xfrm>
        <a:prstGeom prst="rect">
          <a:avLst/>
        </a:prstGeom>
        <a:solidFill>
          <a:srgbClr val="00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Mon exploitation d'élevage est classée ICPE (station ou équipements de traitement des effluents)</a:t>
          </a:r>
        </a:p>
      </xdr:txBody>
    </xdr:sp>
    <xdr:clientData/>
  </xdr:twoCellAnchor>
  <xdr:twoCellAnchor>
    <xdr:from>
      <xdr:col>3</xdr:col>
      <xdr:colOff>266700</xdr:colOff>
      <xdr:row>20</xdr:row>
      <xdr:rowOff>95250</xdr:rowOff>
    </xdr:from>
    <xdr:to>
      <xdr:col>3</xdr:col>
      <xdr:colOff>495300</xdr:colOff>
      <xdr:row>21</xdr:row>
      <xdr:rowOff>161925</xdr:rowOff>
    </xdr:to>
    <xdr:sp>
      <xdr:nvSpPr>
        <xdr:cNvPr id="16" name="Dessin 80"/>
        <xdr:cNvSpPr>
          <a:spLocks/>
        </xdr:cNvSpPr>
      </xdr:nvSpPr>
      <xdr:spPr>
        <a:xfrm>
          <a:off x="2552700" y="3371850"/>
          <a:ext cx="219075" cy="2286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123825</xdr:colOff>
      <xdr:row>20</xdr:row>
      <xdr:rowOff>28575</xdr:rowOff>
    </xdr:from>
    <xdr:to>
      <xdr:col>10</xdr:col>
      <xdr:colOff>266700</xdr:colOff>
      <xdr:row>20</xdr:row>
      <xdr:rowOff>133350</xdr:rowOff>
    </xdr:to>
    <xdr:sp>
      <xdr:nvSpPr>
        <xdr:cNvPr id="17" name="Dessin 6"/>
        <xdr:cNvSpPr>
          <a:spLocks/>
        </xdr:cNvSpPr>
      </xdr:nvSpPr>
      <xdr:spPr>
        <a:xfrm>
          <a:off x="8124825" y="33051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21</xdr:row>
      <xdr:rowOff>28575</xdr:rowOff>
    </xdr:from>
    <xdr:to>
      <xdr:col>10</xdr:col>
      <xdr:colOff>285750</xdr:colOff>
      <xdr:row>21</xdr:row>
      <xdr:rowOff>133350</xdr:rowOff>
    </xdr:to>
    <xdr:sp>
      <xdr:nvSpPr>
        <xdr:cNvPr id="18" name="Dessin 6"/>
        <xdr:cNvSpPr>
          <a:spLocks/>
        </xdr:cNvSpPr>
      </xdr:nvSpPr>
      <xdr:spPr>
        <a:xfrm>
          <a:off x="8143875" y="34671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190500</xdr:colOff>
      <xdr:row>20</xdr:row>
      <xdr:rowOff>0</xdr:rowOff>
    </xdr:from>
    <xdr:to>
      <xdr:col>12</xdr:col>
      <xdr:colOff>390525</xdr:colOff>
      <xdr:row>21</xdr:row>
      <xdr:rowOff>47625</xdr:rowOff>
    </xdr:to>
    <xdr:sp>
      <xdr:nvSpPr>
        <xdr:cNvPr id="19" name="Dessin 84"/>
        <xdr:cNvSpPr>
          <a:spLocks/>
        </xdr:cNvSpPr>
      </xdr:nvSpPr>
      <xdr:spPr>
        <a:xfrm>
          <a:off x="9048750" y="3276600"/>
          <a:ext cx="200025" cy="2095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47</xdr:row>
      <xdr:rowOff>285750</xdr:rowOff>
    </xdr:from>
    <xdr:to>
      <xdr:col>10</xdr:col>
      <xdr:colOff>190500</xdr:colOff>
      <xdr:row>47</xdr:row>
      <xdr:rowOff>390525</xdr:rowOff>
    </xdr:to>
    <xdr:sp>
      <xdr:nvSpPr>
        <xdr:cNvPr id="1" name="Dessin 3"/>
        <xdr:cNvSpPr>
          <a:spLocks/>
        </xdr:cNvSpPr>
      </xdr:nvSpPr>
      <xdr:spPr>
        <a:xfrm>
          <a:off x="6038850" y="9906000"/>
          <a:ext cx="152400" cy="1047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43</xdr:row>
      <xdr:rowOff>28575</xdr:rowOff>
    </xdr:from>
    <xdr:to>
      <xdr:col>10</xdr:col>
      <xdr:colOff>171450</xdr:colOff>
      <xdr:row>43</xdr:row>
      <xdr:rowOff>152400</xdr:rowOff>
    </xdr:to>
    <xdr:sp>
      <xdr:nvSpPr>
        <xdr:cNvPr id="2" name="Dessin 4"/>
        <xdr:cNvSpPr>
          <a:spLocks/>
        </xdr:cNvSpPr>
      </xdr:nvSpPr>
      <xdr:spPr>
        <a:xfrm>
          <a:off x="6038850" y="909637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12</xdr:row>
      <xdr:rowOff>28575</xdr:rowOff>
    </xdr:from>
    <xdr:to>
      <xdr:col>10</xdr:col>
      <xdr:colOff>171450</xdr:colOff>
      <xdr:row>12</xdr:row>
      <xdr:rowOff>152400</xdr:rowOff>
    </xdr:to>
    <xdr:sp>
      <xdr:nvSpPr>
        <xdr:cNvPr id="3" name="Dessin 9"/>
        <xdr:cNvSpPr>
          <a:spLocks/>
        </xdr:cNvSpPr>
      </xdr:nvSpPr>
      <xdr:spPr>
        <a:xfrm>
          <a:off x="6038850" y="23431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18</xdr:row>
      <xdr:rowOff>161925</xdr:rowOff>
    </xdr:from>
    <xdr:to>
      <xdr:col>2</xdr:col>
      <xdr:colOff>171450</xdr:colOff>
      <xdr:row>23</xdr:row>
      <xdr:rowOff>47625</xdr:rowOff>
    </xdr:to>
    <xdr:sp>
      <xdr:nvSpPr>
        <xdr:cNvPr id="4" name="Texte 10"/>
        <xdr:cNvSpPr txBox="1">
          <a:spLocks noChangeArrowheads="1"/>
        </xdr:cNvSpPr>
      </xdr:nvSpPr>
      <xdr:spPr>
        <a:xfrm>
          <a:off x="19050" y="3448050"/>
          <a:ext cx="1009650" cy="695325"/>
        </a:xfrm>
        <a:prstGeom prst="rect">
          <a:avLst/>
        </a:prstGeom>
        <a:solidFill>
          <a:srgbClr val="6600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J'utilise des produits phytosanitaires</a:t>
          </a:r>
        </a:p>
      </xdr:txBody>
    </xdr:sp>
    <xdr:clientData/>
  </xdr:twoCellAnchor>
  <xdr:twoCellAnchor>
    <xdr:from>
      <xdr:col>2</xdr:col>
      <xdr:colOff>238125</xdr:colOff>
      <xdr:row>19</xdr:row>
      <xdr:rowOff>95250</xdr:rowOff>
    </xdr:from>
    <xdr:to>
      <xdr:col>2</xdr:col>
      <xdr:colOff>438150</xdr:colOff>
      <xdr:row>22</xdr:row>
      <xdr:rowOff>114300</xdr:rowOff>
    </xdr:to>
    <xdr:sp>
      <xdr:nvSpPr>
        <xdr:cNvPr id="5" name="Dessin 11"/>
        <xdr:cNvSpPr>
          <a:spLocks/>
        </xdr:cNvSpPr>
      </xdr:nvSpPr>
      <xdr:spPr>
        <a:xfrm>
          <a:off x="1095375" y="3543300"/>
          <a:ext cx="200025" cy="504825"/>
        </a:xfrm>
        <a:custGeom>
          <a:pathLst>
            <a:path h="16384" w="16384">
              <a:moveTo>
                <a:pt x="11796" y="0"/>
              </a:moveTo>
              <a:lnTo>
                <a:pt x="11796" y="4468"/>
              </a:lnTo>
              <a:lnTo>
                <a:pt x="0" y="4468"/>
              </a:lnTo>
              <a:lnTo>
                <a:pt x="0" y="11916"/>
              </a:lnTo>
              <a:lnTo>
                <a:pt x="11796" y="11916"/>
              </a:lnTo>
              <a:lnTo>
                <a:pt x="11796" y="16384"/>
              </a:lnTo>
              <a:lnTo>
                <a:pt x="16384" y="8192"/>
              </a:lnTo>
              <a:lnTo>
                <a:pt x="11796" y="0"/>
              </a:lnTo>
              <a:close/>
            </a:path>
          </a:pathLst>
        </a:custGeom>
        <a:solidFill>
          <a:srgbClr val="66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20</xdr:row>
      <xdr:rowOff>38100</xdr:rowOff>
    </xdr:from>
    <xdr:to>
      <xdr:col>10</xdr:col>
      <xdr:colOff>171450</xdr:colOff>
      <xdr:row>20</xdr:row>
      <xdr:rowOff>152400</xdr:rowOff>
    </xdr:to>
    <xdr:sp>
      <xdr:nvSpPr>
        <xdr:cNvPr id="6" name="Dessin 8"/>
        <xdr:cNvSpPr>
          <a:spLocks/>
        </xdr:cNvSpPr>
      </xdr:nvSpPr>
      <xdr:spPr>
        <a:xfrm>
          <a:off x="6038850" y="36480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48</xdr:row>
      <xdr:rowOff>123825</xdr:rowOff>
    </xdr:from>
    <xdr:to>
      <xdr:col>10</xdr:col>
      <xdr:colOff>171450</xdr:colOff>
      <xdr:row>48</xdr:row>
      <xdr:rowOff>238125</xdr:rowOff>
    </xdr:to>
    <xdr:sp>
      <xdr:nvSpPr>
        <xdr:cNvPr id="7" name="Dessin 3"/>
        <xdr:cNvSpPr>
          <a:spLocks/>
        </xdr:cNvSpPr>
      </xdr:nvSpPr>
      <xdr:spPr>
        <a:xfrm>
          <a:off x="6038850" y="101346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37</xdr:row>
      <xdr:rowOff>38100</xdr:rowOff>
    </xdr:from>
    <xdr:to>
      <xdr:col>10</xdr:col>
      <xdr:colOff>171450</xdr:colOff>
      <xdr:row>37</xdr:row>
      <xdr:rowOff>161925</xdr:rowOff>
    </xdr:to>
    <xdr:sp>
      <xdr:nvSpPr>
        <xdr:cNvPr id="8" name="Dessin 3"/>
        <xdr:cNvSpPr>
          <a:spLocks/>
        </xdr:cNvSpPr>
      </xdr:nvSpPr>
      <xdr:spPr>
        <a:xfrm>
          <a:off x="6038850" y="800100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39</xdr:row>
      <xdr:rowOff>114300</xdr:rowOff>
    </xdr:from>
    <xdr:to>
      <xdr:col>10</xdr:col>
      <xdr:colOff>171450</xdr:colOff>
      <xdr:row>39</xdr:row>
      <xdr:rowOff>219075</xdr:rowOff>
    </xdr:to>
    <xdr:sp>
      <xdr:nvSpPr>
        <xdr:cNvPr id="9" name="Dessin 3"/>
        <xdr:cNvSpPr>
          <a:spLocks/>
        </xdr:cNvSpPr>
      </xdr:nvSpPr>
      <xdr:spPr>
        <a:xfrm>
          <a:off x="6038850" y="84010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46</xdr:row>
      <xdr:rowOff>0</xdr:rowOff>
    </xdr:from>
    <xdr:to>
      <xdr:col>2</xdr:col>
      <xdr:colOff>47625</xdr:colOff>
      <xdr:row>48</xdr:row>
      <xdr:rowOff>257175</xdr:rowOff>
    </xdr:to>
    <xdr:sp>
      <xdr:nvSpPr>
        <xdr:cNvPr id="10" name="Text Box 34"/>
        <xdr:cNvSpPr txBox="1">
          <a:spLocks noChangeArrowheads="1"/>
        </xdr:cNvSpPr>
      </xdr:nvSpPr>
      <xdr:spPr>
        <a:xfrm>
          <a:off x="95250" y="9448800"/>
          <a:ext cx="809625" cy="81915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Je produits des végétaux</a:t>
          </a:r>
        </a:p>
      </xdr:txBody>
    </xdr:sp>
    <xdr:clientData/>
  </xdr:twoCellAnchor>
  <xdr:twoCellAnchor>
    <xdr:from>
      <xdr:col>2</xdr:col>
      <xdr:colOff>238125</xdr:colOff>
      <xdr:row>47</xdr:row>
      <xdr:rowOff>390525</xdr:rowOff>
    </xdr:from>
    <xdr:to>
      <xdr:col>2</xdr:col>
      <xdr:colOff>447675</xdr:colOff>
      <xdr:row>48</xdr:row>
      <xdr:rowOff>66675</xdr:rowOff>
    </xdr:to>
    <xdr:sp>
      <xdr:nvSpPr>
        <xdr:cNvPr id="11" name="Dessin 11"/>
        <xdr:cNvSpPr>
          <a:spLocks/>
        </xdr:cNvSpPr>
      </xdr:nvSpPr>
      <xdr:spPr>
        <a:xfrm>
          <a:off x="1095375" y="10010775"/>
          <a:ext cx="209550" cy="66675"/>
        </a:xfrm>
        <a:custGeom>
          <a:pathLst>
            <a:path h="16384" w="16384">
              <a:moveTo>
                <a:pt x="11796" y="0"/>
              </a:moveTo>
              <a:lnTo>
                <a:pt x="11796" y="4468"/>
              </a:lnTo>
              <a:lnTo>
                <a:pt x="0" y="4468"/>
              </a:lnTo>
              <a:lnTo>
                <a:pt x="0" y="11916"/>
              </a:lnTo>
              <a:lnTo>
                <a:pt x="11796" y="11916"/>
              </a:lnTo>
              <a:lnTo>
                <a:pt x="11796" y="16384"/>
              </a:lnTo>
              <a:lnTo>
                <a:pt x="16384" y="8192"/>
              </a:lnTo>
              <a:lnTo>
                <a:pt x="11796"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3</xdr:row>
      <xdr:rowOff>95250</xdr:rowOff>
    </xdr:from>
    <xdr:to>
      <xdr:col>2</xdr:col>
      <xdr:colOff>600075</xdr:colOff>
      <xdr:row>32</xdr:row>
      <xdr:rowOff>76200</xdr:rowOff>
    </xdr:to>
    <xdr:sp>
      <xdr:nvSpPr>
        <xdr:cNvPr id="12" name="Dessin 25"/>
        <xdr:cNvSpPr>
          <a:spLocks/>
        </xdr:cNvSpPr>
      </xdr:nvSpPr>
      <xdr:spPr>
        <a:xfrm>
          <a:off x="1304925" y="600075"/>
          <a:ext cx="152400" cy="6524625"/>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53</xdr:row>
      <xdr:rowOff>9525</xdr:rowOff>
    </xdr:from>
    <xdr:to>
      <xdr:col>12</xdr:col>
      <xdr:colOff>447675</xdr:colOff>
      <xdr:row>54</xdr:row>
      <xdr:rowOff>95250</xdr:rowOff>
    </xdr:to>
    <xdr:sp>
      <xdr:nvSpPr>
        <xdr:cNvPr id="13" name="Dessin 106"/>
        <xdr:cNvSpPr>
          <a:spLocks/>
        </xdr:cNvSpPr>
      </xdr:nvSpPr>
      <xdr:spPr>
        <a:xfrm rot="10757377">
          <a:off x="6953250" y="11029950"/>
          <a:ext cx="238125" cy="2571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C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10</xdr:row>
      <xdr:rowOff>28575</xdr:rowOff>
    </xdr:from>
    <xdr:to>
      <xdr:col>10</xdr:col>
      <xdr:colOff>171450</xdr:colOff>
      <xdr:row>10</xdr:row>
      <xdr:rowOff>133350</xdr:rowOff>
    </xdr:to>
    <xdr:sp>
      <xdr:nvSpPr>
        <xdr:cNvPr id="14" name="Dessin 1"/>
        <xdr:cNvSpPr>
          <a:spLocks/>
        </xdr:cNvSpPr>
      </xdr:nvSpPr>
      <xdr:spPr>
        <a:xfrm>
          <a:off x="6038850" y="20193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11</xdr:row>
      <xdr:rowOff>28575</xdr:rowOff>
    </xdr:from>
    <xdr:to>
      <xdr:col>10</xdr:col>
      <xdr:colOff>171450</xdr:colOff>
      <xdr:row>11</xdr:row>
      <xdr:rowOff>133350</xdr:rowOff>
    </xdr:to>
    <xdr:sp>
      <xdr:nvSpPr>
        <xdr:cNvPr id="15" name="Dessin 2"/>
        <xdr:cNvSpPr>
          <a:spLocks/>
        </xdr:cNvSpPr>
      </xdr:nvSpPr>
      <xdr:spPr>
        <a:xfrm>
          <a:off x="6038850" y="218122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28575</xdr:rowOff>
    </xdr:from>
    <xdr:to>
      <xdr:col>10</xdr:col>
      <xdr:colOff>171450</xdr:colOff>
      <xdr:row>6</xdr:row>
      <xdr:rowOff>133350</xdr:rowOff>
    </xdr:to>
    <xdr:sp>
      <xdr:nvSpPr>
        <xdr:cNvPr id="16" name="Dessin 1"/>
        <xdr:cNvSpPr>
          <a:spLocks/>
        </xdr:cNvSpPr>
      </xdr:nvSpPr>
      <xdr:spPr>
        <a:xfrm>
          <a:off x="6038850" y="119062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7</xdr:row>
      <xdr:rowOff>28575</xdr:rowOff>
    </xdr:from>
    <xdr:to>
      <xdr:col>10</xdr:col>
      <xdr:colOff>171450</xdr:colOff>
      <xdr:row>7</xdr:row>
      <xdr:rowOff>133350</xdr:rowOff>
    </xdr:to>
    <xdr:sp>
      <xdr:nvSpPr>
        <xdr:cNvPr id="17" name="Dessin 1"/>
        <xdr:cNvSpPr>
          <a:spLocks/>
        </xdr:cNvSpPr>
      </xdr:nvSpPr>
      <xdr:spPr>
        <a:xfrm>
          <a:off x="6038850" y="13525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xdr:row>
      <xdr:rowOff>28575</xdr:rowOff>
    </xdr:from>
    <xdr:to>
      <xdr:col>10</xdr:col>
      <xdr:colOff>171450</xdr:colOff>
      <xdr:row>5</xdr:row>
      <xdr:rowOff>133350</xdr:rowOff>
    </xdr:to>
    <xdr:sp>
      <xdr:nvSpPr>
        <xdr:cNvPr id="18" name="Dessin 1"/>
        <xdr:cNvSpPr>
          <a:spLocks/>
        </xdr:cNvSpPr>
      </xdr:nvSpPr>
      <xdr:spPr>
        <a:xfrm>
          <a:off x="6038850" y="10287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15</xdr:row>
      <xdr:rowOff>38100</xdr:rowOff>
    </xdr:from>
    <xdr:to>
      <xdr:col>10</xdr:col>
      <xdr:colOff>171450</xdr:colOff>
      <xdr:row>15</xdr:row>
      <xdr:rowOff>152400</xdr:rowOff>
    </xdr:to>
    <xdr:sp>
      <xdr:nvSpPr>
        <xdr:cNvPr id="19" name="Dessin 8"/>
        <xdr:cNvSpPr>
          <a:spLocks/>
        </xdr:cNvSpPr>
      </xdr:nvSpPr>
      <xdr:spPr>
        <a:xfrm>
          <a:off x="6038850" y="28384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16</xdr:row>
      <xdr:rowOff>38100</xdr:rowOff>
    </xdr:from>
    <xdr:to>
      <xdr:col>10</xdr:col>
      <xdr:colOff>171450</xdr:colOff>
      <xdr:row>16</xdr:row>
      <xdr:rowOff>152400</xdr:rowOff>
    </xdr:to>
    <xdr:sp>
      <xdr:nvSpPr>
        <xdr:cNvPr id="20" name="Dessin 8"/>
        <xdr:cNvSpPr>
          <a:spLocks/>
        </xdr:cNvSpPr>
      </xdr:nvSpPr>
      <xdr:spPr>
        <a:xfrm>
          <a:off x="6038850" y="30003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18</xdr:row>
      <xdr:rowOff>38100</xdr:rowOff>
    </xdr:from>
    <xdr:to>
      <xdr:col>10</xdr:col>
      <xdr:colOff>171450</xdr:colOff>
      <xdr:row>18</xdr:row>
      <xdr:rowOff>152400</xdr:rowOff>
    </xdr:to>
    <xdr:sp>
      <xdr:nvSpPr>
        <xdr:cNvPr id="21" name="Dessin 8"/>
        <xdr:cNvSpPr>
          <a:spLocks/>
        </xdr:cNvSpPr>
      </xdr:nvSpPr>
      <xdr:spPr>
        <a:xfrm>
          <a:off x="6038850" y="332422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19</xdr:row>
      <xdr:rowOff>38100</xdr:rowOff>
    </xdr:from>
    <xdr:to>
      <xdr:col>10</xdr:col>
      <xdr:colOff>171450</xdr:colOff>
      <xdr:row>19</xdr:row>
      <xdr:rowOff>152400</xdr:rowOff>
    </xdr:to>
    <xdr:sp>
      <xdr:nvSpPr>
        <xdr:cNvPr id="22" name="Dessin 8"/>
        <xdr:cNvSpPr>
          <a:spLocks/>
        </xdr:cNvSpPr>
      </xdr:nvSpPr>
      <xdr:spPr>
        <a:xfrm>
          <a:off x="6038850" y="34861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23</xdr:row>
      <xdr:rowOff>123825</xdr:rowOff>
    </xdr:from>
    <xdr:to>
      <xdr:col>10</xdr:col>
      <xdr:colOff>171450</xdr:colOff>
      <xdr:row>23</xdr:row>
      <xdr:rowOff>238125</xdr:rowOff>
    </xdr:to>
    <xdr:sp>
      <xdr:nvSpPr>
        <xdr:cNvPr id="23" name="Dessin 8"/>
        <xdr:cNvSpPr>
          <a:spLocks/>
        </xdr:cNvSpPr>
      </xdr:nvSpPr>
      <xdr:spPr>
        <a:xfrm>
          <a:off x="6038850" y="42195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24</xdr:row>
      <xdr:rowOff>38100</xdr:rowOff>
    </xdr:from>
    <xdr:to>
      <xdr:col>10</xdr:col>
      <xdr:colOff>171450</xdr:colOff>
      <xdr:row>24</xdr:row>
      <xdr:rowOff>152400</xdr:rowOff>
    </xdr:to>
    <xdr:sp>
      <xdr:nvSpPr>
        <xdr:cNvPr id="24" name="Dessin 8"/>
        <xdr:cNvSpPr>
          <a:spLocks/>
        </xdr:cNvSpPr>
      </xdr:nvSpPr>
      <xdr:spPr>
        <a:xfrm>
          <a:off x="6038850" y="44196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25</xdr:row>
      <xdr:rowOff>114300</xdr:rowOff>
    </xdr:from>
    <xdr:to>
      <xdr:col>10</xdr:col>
      <xdr:colOff>171450</xdr:colOff>
      <xdr:row>25</xdr:row>
      <xdr:rowOff>238125</xdr:rowOff>
    </xdr:to>
    <xdr:sp>
      <xdr:nvSpPr>
        <xdr:cNvPr id="25" name="Dessin 8"/>
        <xdr:cNvSpPr>
          <a:spLocks/>
        </xdr:cNvSpPr>
      </xdr:nvSpPr>
      <xdr:spPr>
        <a:xfrm>
          <a:off x="6038850" y="465772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26</xdr:row>
      <xdr:rowOff>190500</xdr:rowOff>
    </xdr:from>
    <xdr:to>
      <xdr:col>10</xdr:col>
      <xdr:colOff>171450</xdr:colOff>
      <xdr:row>26</xdr:row>
      <xdr:rowOff>304800</xdr:rowOff>
    </xdr:to>
    <xdr:sp>
      <xdr:nvSpPr>
        <xdr:cNvPr id="26" name="Dessin 8"/>
        <xdr:cNvSpPr>
          <a:spLocks/>
        </xdr:cNvSpPr>
      </xdr:nvSpPr>
      <xdr:spPr>
        <a:xfrm>
          <a:off x="6038850" y="503872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27</xdr:row>
      <xdr:rowOff>152400</xdr:rowOff>
    </xdr:from>
    <xdr:to>
      <xdr:col>10</xdr:col>
      <xdr:colOff>171450</xdr:colOff>
      <xdr:row>27</xdr:row>
      <xdr:rowOff>257175</xdr:rowOff>
    </xdr:to>
    <xdr:sp>
      <xdr:nvSpPr>
        <xdr:cNvPr id="27" name="Dessin 8"/>
        <xdr:cNvSpPr>
          <a:spLocks/>
        </xdr:cNvSpPr>
      </xdr:nvSpPr>
      <xdr:spPr>
        <a:xfrm>
          <a:off x="6038850" y="54673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28</xdr:row>
      <xdr:rowOff>38100</xdr:rowOff>
    </xdr:from>
    <xdr:to>
      <xdr:col>10</xdr:col>
      <xdr:colOff>171450</xdr:colOff>
      <xdr:row>28</xdr:row>
      <xdr:rowOff>152400</xdr:rowOff>
    </xdr:to>
    <xdr:sp>
      <xdr:nvSpPr>
        <xdr:cNvPr id="28" name="Dessin 8"/>
        <xdr:cNvSpPr>
          <a:spLocks/>
        </xdr:cNvSpPr>
      </xdr:nvSpPr>
      <xdr:spPr>
        <a:xfrm>
          <a:off x="6038850" y="57150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29</xdr:row>
      <xdr:rowOff>142875</xdr:rowOff>
    </xdr:from>
    <xdr:to>
      <xdr:col>10</xdr:col>
      <xdr:colOff>171450</xdr:colOff>
      <xdr:row>29</xdr:row>
      <xdr:rowOff>247650</xdr:rowOff>
    </xdr:to>
    <xdr:sp>
      <xdr:nvSpPr>
        <xdr:cNvPr id="29" name="Dessin 8"/>
        <xdr:cNvSpPr>
          <a:spLocks/>
        </xdr:cNvSpPr>
      </xdr:nvSpPr>
      <xdr:spPr>
        <a:xfrm>
          <a:off x="6038850" y="59817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30</xdr:row>
      <xdr:rowOff>114300</xdr:rowOff>
    </xdr:from>
    <xdr:to>
      <xdr:col>10</xdr:col>
      <xdr:colOff>171450</xdr:colOff>
      <xdr:row>30</xdr:row>
      <xdr:rowOff>238125</xdr:rowOff>
    </xdr:to>
    <xdr:sp>
      <xdr:nvSpPr>
        <xdr:cNvPr id="30" name="Dessin 8"/>
        <xdr:cNvSpPr>
          <a:spLocks/>
        </xdr:cNvSpPr>
      </xdr:nvSpPr>
      <xdr:spPr>
        <a:xfrm>
          <a:off x="6038850" y="650557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31</xdr:row>
      <xdr:rowOff>114300</xdr:rowOff>
    </xdr:from>
    <xdr:to>
      <xdr:col>10</xdr:col>
      <xdr:colOff>171450</xdr:colOff>
      <xdr:row>31</xdr:row>
      <xdr:rowOff>238125</xdr:rowOff>
    </xdr:to>
    <xdr:sp>
      <xdr:nvSpPr>
        <xdr:cNvPr id="31" name="Dessin 8"/>
        <xdr:cNvSpPr>
          <a:spLocks/>
        </xdr:cNvSpPr>
      </xdr:nvSpPr>
      <xdr:spPr>
        <a:xfrm>
          <a:off x="6038850" y="68389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33</xdr:row>
      <xdr:rowOff>161925</xdr:rowOff>
    </xdr:from>
    <xdr:to>
      <xdr:col>2</xdr:col>
      <xdr:colOff>542925</xdr:colOff>
      <xdr:row>44</xdr:row>
      <xdr:rowOff>38100</xdr:rowOff>
    </xdr:to>
    <xdr:sp>
      <xdr:nvSpPr>
        <xdr:cNvPr id="32" name="Dessin 25"/>
        <xdr:cNvSpPr>
          <a:spLocks/>
        </xdr:cNvSpPr>
      </xdr:nvSpPr>
      <xdr:spPr>
        <a:xfrm>
          <a:off x="1209675" y="7400925"/>
          <a:ext cx="190500" cy="186690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35</xdr:row>
      <xdr:rowOff>123825</xdr:rowOff>
    </xdr:from>
    <xdr:to>
      <xdr:col>2</xdr:col>
      <xdr:colOff>219075</xdr:colOff>
      <xdr:row>40</xdr:row>
      <xdr:rowOff>161925</xdr:rowOff>
    </xdr:to>
    <xdr:sp>
      <xdr:nvSpPr>
        <xdr:cNvPr id="33" name="Texte 10"/>
        <xdr:cNvSpPr txBox="1">
          <a:spLocks noChangeArrowheads="1"/>
        </xdr:cNvSpPr>
      </xdr:nvSpPr>
      <xdr:spPr>
        <a:xfrm>
          <a:off x="57150" y="7743825"/>
          <a:ext cx="1019175" cy="1066800"/>
        </a:xfrm>
        <a:prstGeom prst="rect">
          <a:avLst/>
        </a:prstGeom>
        <a:solidFill>
          <a:srgbClr val="6600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J'utilise des produits phytosanitaires</a:t>
          </a:r>
        </a:p>
      </xdr:txBody>
    </xdr:sp>
    <xdr:clientData/>
  </xdr:twoCellAnchor>
  <xdr:twoCellAnchor>
    <xdr:from>
      <xdr:col>2</xdr:col>
      <xdr:colOff>133350</xdr:colOff>
      <xdr:row>37</xdr:row>
      <xdr:rowOff>152400</xdr:rowOff>
    </xdr:from>
    <xdr:to>
      <xdr:col>2</xdr:col>
      <xdr:colOff>352425</xdr:colOff>
      <xdr:row>39</xdr:row>
      <xdr:rowOff>200025</xdr:rowOff>
    </xdr:to>
    <xdr:sp>
      <xdr:nvSpPr>
        <xdr:cNvPr id="34" name="Dessin 11"/>
        <xdr:cNvSpPr>
          <a:spLocks/>
        </xdr:cNvSpPr>
      </xdr:nvSpPr>
      <xdr:spPr>
        <a:xfrm>
          <a:off x="990600" y="8115300"/>
          <a:ext cx="219075" cy="371475"/>
        </a:xfrm>
        <a:custGeom>
          <a:pathLst>
            <a:path h="16384" w="16384">
              <a:moveTo>
                <a:pt x="11796" y="0"/>
              </a:moveTo>
              <a:lnTo>
                <a:pt x="11796" y="4468"/>
              </a:lnTo>
              <a:lnTo>
                <a:pt x="0" y="4468"/>
              </a:lnTo>
              <a:lnTo>
                <a:pt x="0" y="11916"/>
              </a:lnTo>
              <a:lnTo>
                <a:pt x="11796" y="11916"/>
              </a:lnTo>
              <a:lnTo>
                <a:pt x="11796" y="16384"/>
              </a:lnTo>
              <a:lnTo>
                <a:pt x="16384" y="8192"/>
              </a:lnTo>
              <a:lnTo>
                <a:pt x="11796"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34</xdr:row>
      <xdr:rowOff>28575</xdr:rowOff>
    </xdr:from>
    <xdr:to>
      <xdr:col>10</xdr:col>
      <xdr:colOff>171450</xdr:colOff>
      <xdr:row>34</xdr:row>
      <xdr:rowOff>142875</xdr:rowOff>
    </xdr:to>
    <xdr:sp>
      <xdr:nvSpPr>
        <xdr:cNvPr id="35" name="Dessin 4"/>
        <xdr:cNvSpPr>
          <a:spLocks/>
        </xdr:cNvSpPr>
      </xdr:nvSpPr>
      <xdr:spPr>
        <a:xfrm>
          <a:off x="6038850" y="745807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38</xdr:row>
      <xdr:rowOff>38100</xdr:rowOff>
    </xdr:from>
    <xdr:to>
      <xdr:col>10</xdr:col>
      <xdr:colOff>171450</xdr:colOff>
      <xdr:row>38</xdr:row>
      <xdr:rowOff>152400</xdr:rowOff>
    </xdr:to>
    <xdr:sp>
      <xdr:nvSpPr>
        <xdr:cNvPr id="36" name="Dessin 3"/>
        <xdr:cNvSpPr>
          <a:spLocks/>
        </xdr:cNvSpPr>
      </xdr:nvSpPr>
      <xdr:spPr>
        <a:xfrm>
          <a:off x="6038850" y="816292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76200</xdr:colOff>
      <xdr:row>53</xdr:row>
      <xdr:rowOff>38100</xdr:rowOff>
    </xdr:from>
    <xdr:to>
      <xdr:col>2</xdr:col>
      <xdr:colOff>171450</xdr:colOff>
      <xdr:row>59</xdr:row>
      <xdr:rowOff>85725</xdr:rowOff>
    </xdr:to>
    <xdr:pic>
      <xdr:nvPicPr>
        <xdr:cNvPr id="37" name="Image 1"/>
        <xdr:cNvPicPr preferRelativeResize="1">
          <a:picLocks noChangeAspect="1"/>
        </xdr:cNvPicPr>
      </xdr:nvPicPr>
      <xdr:blipFill>
        <a:blip r:embed="rId1"/>
        <a:stretch>
          <a:fillRect/>
        </a:stretch>
      </xdr:blipFill>
      <xdr:spPr>
        <a:xfrm>
          <a:off x="76200" y="11058525"/>
          <a:ext cx="952500" cy="1028700"/>
        </a:xfrm>
        <a:prstGeom prst="rect">
          <a:avLst/>
        </a:prstGeom>
        <a:noFill/>
        <a:ln w="9525" cmpd="sng">
          <a:noFill/>
        </a:ln>
      </xdr:spPr>
    </xdr:pic>
    <xdr:clientData/>
  </xdr:twoCellAnchor>
  <xdr:twoCellAnchor editAs="oneCell">
    <xdr:from>
      <xdr:col>1</xdr:col>
      <xdr:colOff>0</xdr:colOff>
      <xdr:row>29</xdr:row>
      <xdr:rowOff>342900</xdr:rowOff>
    </xdr:from>
    <xdr:to>
      <xdr:col>2</xdr:col>
      <xdr:colOff>200025</xdr:colOff>
      <xdr:row>33</xdr:row>
      <xdr:rowOff>0</xdr:rowOff>
    </xdr:to>
    <xdr:pic>
      <xdr:nvPicPr>
        <xdr:cNvPr id="38" name="Image 42"/>
        <xdr:cNvPicPr preferRelativeResize="1">
          <a:picLocks noChangeAspect="1"/>
        </xdr:cNvPicPr>
      </xdr:nvPicPr>
      <xdr:blipFill>
        <a:blip r:embed="rId2"/>
        <a:stretch>
          <a:fillRect/>
        </a:stretch>
      </xdr:blipFill>
      <xdr:spPr>
        <a:xfrm>
          <a:off x="95250" y="6181725"/>
          <a:ext cx="962025" cy="1057275"/>
        </a:xfrm>
        <a:prstGeom prst="rect">
          <a:avLst/>
        </a:prstGeom>
        <a:noFill/>
        <a:ln w="9525" cmpd="sng">
          <a:noFill/>
        </a:ln>
      </xdr:spPr>
    </xdr:pic>
    <xdr:clientData/>
  </xdr:twoCellAnchor>
  <xdr:twoCellAnchor>
    <xdr:from>
      <xdr:col>10</xdr:col>
      <xdr:colOff>9525</xdr:colOff>
      <xdr:row>8</xdr:row>
      <xdr:rowOff>142875</xdr:rowOff>
    </xdr:from>
    <xdr:to>
      <xdr:col>10</xdr:col>
      <xdr:colOff>152400</xdr:colOff>
      <xdr:row>8</xdr:row>
      <xdr:rowOff>257175</xdr:rowOff>
    </xdr:to>
    <xdr:sp>
      <xdr:nvSpPr>
        <xdr:cNvPr id="39" name="Dessin 1"/>
        <xdr:cNvSpPr>
          <a:spLocks/>
        </xdr:cNvSpPr>
      </xdr:nvSpPr>
      <xdr:spPr>
        <a:xfrm>
          <a:off x="6019800" y="16287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21</xdr:row>
      <xdr:rowOff>9525</xdr:rowOff>
    </xdr:from>
    <xdr:to>
      <xdr:col>10</xdr:col>
      <xdr:colOff>190500</xdr:colOff>
      <xdr:row>21</xdr:row>
      <xdr:rowOff>123825</xdr:rowOff>
    </xdr:to>
    <xdr:sp>
      <xdr:nvSpPr>
        <xdr:cNvPr id="40" name="Dessin 8"/>
        <xdr:cNvSpPr>
          <a:spLocks/>
        </xdr:cNvSpPr>
      </xdr:nvSpPr>
      <xdr:spPr>
        <a:xfrm>
          <a:off x="6057900" y="378142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49</xdr:row>
      <xdr:rowOff>104775</xdr:rowOff>
    </xdr:from>
    <xdr:to>
      <xdr:col>10</xdr:col>
      <xdr:colOff>161925</xdr:colOff>
      <xdr:row>49</xdr:row>
      <xdr:rowOff>200025</xdr:rowOff>
    </xdr:to>
    <xdr:sp>
      <xdr:nvSpPr>
        <xdr:cNvPr id="41" name="Dessin 3"/>
        <xdr:cNvSpPr>
          <a:spLocks/>
        </xdr:cNvSpPr>
      </xdr:nvSpPr>
      <xdr:spPr>
        <a:xfrm>
          <a:off x="6019800" y="10372725"/>
          <a:ext cx="152400" cy="1047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12</xdr:row>
      <xdr:rowOff>28575</xdr:rowOff>
    </xdr:from>
    <xdr:to>
      <xdr:col>9</xdr:col>
      <xdr:colOff>171450</xdr:colOff>
      <xdr:row>12</xdr:row>
      <xdr:rowOff>152400</xdr:rowOff>
    </xdr:to>
    <xdr:sp>
      <xdr:nvSpPr>
        <xdr:cNvPr id="1" name="Dessin 9"/>
        <xdr:cNvSpPr>
          <a:spLocks/>
        </xdr:cNvSpPr>
      </xdr:nvSpPr>
      <xdr:spPr>
        <a:xfrm>
          <a:off x="6286500" y="28003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10</xdr:row>
      <xdr:rowOff>28575</xdr:rowOff>
    </xdr:from>
    <xdr:to>
      <xdr:col>9</xdr:col>
      <xdr:colOff>171450</xdr:colOff>
      <xdr:row>10</xdr:row>
      <xdr:rowOff>133350</xdr:rowOff>
    </xdr:to>
    <xdr:sp>
      <xdr:nvSpPr>
        <xdr:cNvPr id="2" name="Dessin 1"/>
        <xdr:cNvSpPr>
          <a:spLocks/>
        </xdr:cNvSpPr>
      </xdr:nvSpPr>
      <xdr:spPr>
        <a:xfrm>
          <a:off x="6286500" y="20764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13</xdr:row>
      <xdr:rowOff>76200</xdr:rowOff>
    </xdr:from>
    <xdr:to>
      <xdr:col>9</xdr:col>
      <xdr:colOff>209550</xdr:colOff>
      <xdr:row>13</xdr:row>
      <xdr:rowOff>190500</xdr:rowOff>
    </xdr:to>
    <xdr:sp>
      <xdr:nvSpPr>
        <xdr:cNvPr id="3" name="Dessin 2"/>
        <xdr:cNvSpPr>
          <a:spLocks/>
        </xdr:cNvSpPr>
      </xdr:nvSpPr>
      <xdr:spPr>
        <a:xfrm>
          <a:off x="6315075" y="3095625"/>
          <a:ext cx="152400"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8</xdr:row>
      <xdr:rowOff>28575</xdr:rowOff>
    </xdr:from>
    <xdr:to>
      <xdr:col>9</xdr:col>
      <xdr:colOff>171450</xdr:colOff>
      <xdr:row>8</xdr:row>
      <xdr:rowOff>142875</xdr:rowOff>
    </xdr:to>
    <xdr:sp>
      <xdr:nvSpPr>
        <xdr:cNvPr id="4" name="Dessin 1"/>
        <xdr:cNvSpPr>
          <a:spLocks/>
        </xdr:cNvSpPr>
      </xdr:nvSpPr>
      <xdr:spPr>
        <a:xfrm>
          <a:off x="6286500" y="16383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6</xdr:row>
      <xdr:rowOff>28575</xdr:rowOff>
    </xdr:from>
    <xdr:to>
      <xdr:col>9</xdr:col>
      <xdr:colOff>171450</xdr:colOff>
      <xdr:row>6</xdr:row>
      <xdr:rowOff>133350</xdr:rowOff>
    </xdr:to>
    <xdr:sp>
      <xdr:nvSpPr>
        <xdr:cNvPr id="5" name="Dessin 1"/>
        <xdr:cNvSpPr>
          <a:spLocks/>
        </xdr:cNvSpPr>
      </xdr:nvSpPr>
      <xdr:spPr>
        <a:xfrm>
          <a:off x="6286500" y="111442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15</xdr:row>
      <xdr:rowOff>161925</xdr:rowOff>
    </xdr:from>
    <xdr:to>
      <xdr:col>2</xdr:col>
      <xdr:colOff>209550</xdr:colOff>
      <xdr:row>21</xdr:row>
      <xdr:rowOff>76200</xdr:rowOff>
    </xdr:to>
    <xdr:sp>
      <xdr:nvSpPr>
        <xdr:cNvPr id="6" name="Texte 10"/>
        <xdr:cNvSpPr txBox="1">
          <a:spLocks noChangeArrowheads="1"/>
        </xdr:cNvSpPr>
      </xdr:nvSpPr>
      <xdr:spPr>
        <a:xfrm>
          <a:off x="95250" y="3810000"/>
          <a:ext cx="990600" cy="885825"/>
        </a:xfrm>
        <a:prstGeom prst="rect">
          <a:avLst/>
        </a:prstGeom>
        <a:solidFill>
          <a:srgbClr val="6600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J'emploie un salarié même temporaire (même stagiaire) sur l'exploitation</a:t>
          </a:r>
        </a:p>
      </xdr:txBody>
    </xdr:sp>
    <xdr:clientData/>
  </xdr:twoCellAnchor>
  <xdr:twoCellAnchor>
    <xdr:from>
      <xdr:col>2</xdr:col>
      <xdr:colOff>342900</xdr:colOff>
      <xdr:row>16</xdr:row>
      <xdr:rowOff>85725</xdr:rowOff>
    </xdr:from>
    <xdr:to>
      <xdr:col>2</xdr:col>
      <xdr:colOff>476250</xdr:colOff>
      <xdr:row>19</xdr:row>
      <xdr:rowOff>123825</xdr:rowOff>
    </xdr:to>
    <xdr:sp>
      <xdr:nvSpPr>
        <xdr:cNvPr id="7" name="Dessin 11"/>
        <xdr:cNvSpPr>
          <a:spLocks/>
        </xdr:cNvSpPr>
      </xdr:nvSpPr>
      <xdr:spPr>
        <a:xfrm>
          <a:off x="1219200" y="3895725"/>
          <a:ext cx="133350" cy="523875"/>
        </a:xfrm>
        <a:custGeom>
          <a:pathLst>
            <a:path h="16384" w="16384">
              <a:moveTo>
                <a:pt x="11796" y="0"/>
              </a:moveTo>
              <a:lnTo>
                <a:pt x="11796" y="4468"/>
              </a:lnTo>
              <a:lnTo>
                <a:pt x="0" y="4468"/>
              </a:lnTo>
              <a:lnTo>
                <a:pt x="0" y="11916"/>
              </a:lnTo>
              <a:lnTo>
                <a:pt x="11796" y="11916"/>
              </a:lnTo>
              <a:lnTo>
                <a:pt x="11796" y="16384"/>
              </a:lnTo>
              <a:lnTo>
                <a:pt x="16384" y="8192"/>
              </a:lnTo>
              <a:lnTo>
                <a:pt x="11796" y="0"/>
              </a:lnTo>
              <a:close/>
            </a:path>
          </a:pathLst>
        </a:custGeom>
        <a:solidFill>
          <a:srgbClr val="66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581025</xdr:colOff>
      <xdr:row>5</xdr:row>
      <xdr:rowOff>0</xdr:rowOff>
    </xdr:from>
    <xdr:to>
      <xdr:col>2</xdr:col>
      <xdr:colOff>647700</xdr:colOff>
      <xdr:row>35</xdr:row>
      <xdr:rowOff>38100</xdr:rowOff>
    </xdr:to>
    <xdr:sp>
      <xdr:nvSpPr>
        <xdr:cNvPr id="8" name="Dessin 25"/>
        <xdr:cNvSpPr>
          <a:spLocks/>
        </xdr:cNvSpPr>
      </xdr:nvSpPr>
      <xdr:spPr>
        <a:xfrm>
          <a:off x="1457325" y="838200"/>
          <a:ext cx="66675" cy="767715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15</xdr:row>
      <xdr:rowOff>28575</xdr:rowOff>
    </xdr:from>
    <xdr:to>
      <xdr:col>9</xdr:col>
      <xdr:colOff>171450</xdr:colOff>
      <xdr:row>15</xdr:row>
      <xdr:rowOff>152400</xdr:rowOff>
    </xdr:to>
    <xdr:sp>
      <xdr:nvSpPr>
        <xdr:cNvPr id="9" name="Dessin 9"/>
        <xdr:cNvSpPr>
          <a:spLocks/>
        </xdr:cNvSpPr>
      </xdr:nvSpPr>
      <xdr:spPr>
        <a:xfrm>
          <a:off x="6286500" y="36766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18</xdr:row>
      <xdr:rowOff>28575</xdr:rowOff>
    </xdr:from>
    <xdr:to>
      <xdr:col>9</xdr:col>
      <xdr:colOff>171450</xdr:colOff>
      <xdr:row>18</xdr:row>
      <xdr:rowOff>152400</xdr:rowOff>
    </xdr:to>
    <xdr:sp>
      <xdr:nvSpPr>
        <xdr:cNvPr id="10" name="Dessin 9"/>
        <xdr:cNvSpPr>
          <a:spLocks/>
        </xdr:cNvSpPr>
      </xdr:nvSpPr>
      <xdr:spPr>
        <a:xfrm>
          <a:off x="6286500" y="416242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17</xdr:row>
      <xdr:rowOff>28575</xdr:rowOff>
    </xdr:from>
    <xdr:to>
      <xdr:col>9</xdr:col>
      <xdr:colOff>171450</xdr:colOff>
      <xdr:row>17</xdr:row>
      <xdr:rowOff>152400</xdr:rowOff>
    </xdr:to>
    <xdr:sp>
      <xdr:nvSpPr>
        <xdr:cNvPr id="11" name="Dessin 9"/>
        <xdr:cNvSpPr>
          <a:spLocks/>
        </xdr:cNvSpPr>
      </xdr:nvSpPr>
      <xdr:spPr>
        <a:xfrm>
          <a:off x="6286500" y="400050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19</xdr:row>
      <xdr:rowOff>28575</xdr:rowOff>
    </xdr:from>
    <xdr:to>
      <xdr:col>9</xdr:col>
      <xdr:colOff>171450</xdr:colOff>
      <xdr:row>19</xdr:row>
      <xdr:rowOff>152400</xdr:rowOff>
    </xdr:to>
    <xdr:sp>
      <xdr:nvSpPr>
        <xdr:cNvPr id="12" name="Dessin 9"/>
        <xdr:cNvSpPr>
          <a:spLocks/>
        </xdr:cNvSpPr>
      </xdr:nvSpPr>
      <xdr:spPr>
        <a:xfrm>
          <a:off x="6286500" y="43243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21</xdr:row>
      <xdr:rowOff>28575</xdr:rowOff>
    </xdr:from>
    <xdr:to>
      <xdr:col>9</xdr:col>
      <xdr:colOff>171450</xdr:colOff>
      <xdr:row>21</xdr:row>
      <xdr:rowOff>152400</xdr:rowOff>
    </xdr:to>
    <xdr:sp>
      <xdr:nvSpPr>
        <xdr:cNvPr id="13" name="Dessin 9"/>
        <xdr:cNvSpPr>
          <a:spLocks/>
        </xdr:cNvSpPr>
      </xdr:nvSpPr>
      <xdr:spPr>
        <a:xfrm>
          <a:off x="6286500" y="464820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22</xdr:row>
      <xdr:rowOff>28575</xdr:rowOff>
    </xdr:from>
    <xdr:to>
      <xdr:col>9</xdr:col>
      <xdr:colOff>171450</xdr:colOff>
      <xdr:row>22</xdr:row>
      <xdr:rowOff>152400</xdr:rowOff>
    </xdr:to>
    <xdr:sp>
      <xdr:nvSpPr>
        <xdr:cNvPr id="14" name="Dessin 9"/>
        <xdr:cNvSpPr>
          <a:spLocks/>
        </xdr:cNvSpPr>
      </xdr:nvSpPr>
      <xdr:spPr>
        <a:xfrm>
          <a:off x="6286500" y="481012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24</xdr:row>
      <xdr:rowOff>390525</xdr:rowOff>
    </xdr:from>
    <xdr:to>
      <xdr:col>9</xdr:col>
      <xdr:colOff>190500</xdr:colOff>
      <xdr:row>24</xdr:row>
      <xdr:rowOff>485775</xdr:rowOff>
    </xdr:to>
    <xdr:sp>
      <xdr:nvSpPr>
        <xdr:cNvPr id="15" name="Dessin 9"/>
        <xdr:cNvSpPr>
          <a:spLocks/>
        </xdr:cNvSpPr>
      </xdr:nvSpPr>
      <xdr:spPr>
        <a:xfrm>
          <a:off x="6267450" y="5657850"/>
          <a:ext cx="171450" cy="952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25</xdr:row>
      <xdr:rowOff>171450</xdr:rowOff>
    </xdr:from>
    <xdr:to>
      <xdr:col>9</xdr:col>
      <xdr:colOff>190500</xdr:colOff>
      <xdr:row>25</xdr:row>
      <xdr:rowOff>285750</xdr:rowOff>
    </xdr:to>
    <xdr:sp>
      <xdr:nvSpPr>
        <xdr:cNvPr id="16" name="Dessin 9"/>
        <xdr:cNvSpPr>
          <a:spLocks/>
        </xdr:cNvSpPr>
      </xdr:nvSpPr>
      <xdr:spPr>
        <a:xfrm>
          <a:off x="6286500" y="5924550"/>
          <a:ext cx="152400"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26</xdr:row>
      <xdr:rowOff>28575</xdr:rowOff>
    </xdr:from>
    <xdr:to>
      <xdr:col>9</xdr:col>
      <xdr:colOff>171450</xdr:colOff>
      <xdr:row>26</xdr:row>
      <xdr:rowOff>152400</xdr:rowOff>
    </xdr:to>
    <xdr:sp>
      <xdr:nvSpPr>
        <xdr:cNvPr id="17" name="Dessin 9"/>
        <xdr:cNvSpPr>
          <a:spLocks/>
        </xdr:cNvSpPr>
      </xdr:nvSpPr>
      <xdr:spPr>
        <a:xfrm>
          <a:off x="6286500" y="61912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27</xdr:row>
      <xdr:rowOff>123825</xdr:rowOff>
    </xdr:from>
    <xdr:to>
      <xdr:col>9</xdr:col>
      <xdr:colOff>190500</xdr:colOff>
      <xdr:row>27</xdr:row>
      <xdr:rowOff>257175</xdr:rowOff>
    </xdr:to>
    <xdr:sp>
      <xdr:nvSpPr>
        <xdr:cNvPr id="18" name="Dessin 9"/>
        <xdr:cNvSpPr>
          <a:spLocks/>
        </xdr:cNvSpPr>
      </xdr:nvSpPr>
      <xdr:spPr>
        <a:xfrm>
          <a:off x="6286500" y="6610350"/>
          <a:ext cx="152400"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29</xdr:row>
      <xdr:rowOff>95250</xdr:rowOff>
    </xdr:from>
    <xdr:to>
      <xdr:col>9</xdr:col>
      <xdr:colOff>190500</xdr:colOff>
      <xdr:row>29</xdr:row>
      <xdr:rowOff>219075</xdr:rowOff>
    </xdr:to>
    <xdr:sp>
      <xdr:nvSpPr>
        <xdr:cNvPr id="19" name="Dessin 9"/>
        <xdr:cNvSpPr>
          <a:spLocks/>
        </xdr:cNvSpPr>
      </xdr:nvSpPr>
      <xdr:spPr>
        <a:xfrm>
          <a:off x="6267450" y="7077075"/>
          <a:ext cx="171450"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xdr:colOff>
      <xdr:row>33</xdr:row>
      <xdr:rowOff>9525</xdr:rowOff>
    </xdr:from>
    <xdr:to>
      <xdr:col>9</xdr:col>
      <xdr:colOff>200025</xdr:colOff>
      <xdr:row>34</xdr:row>
      <xdr:rowOff>0</xdr:rowOff>
    </xdr:to>
    <xdr:sp>
      <xdr:nvSpPr>
        <xdr:cNvPr id="20" name="Dessin 9"/>
        <xdr:cNvSpPr>
          <a:spLocks/>
        </xdr:cNvSpPr>
      </xdr:nvSpPr>
      <xdr:spPr>
        <a:xfrm>
          <a:off x="6305550" y="8001000"/>
          <a:ext cx="152400" cy="1524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47</xdr:row>
      <xdr:rowOff>76200</xdr:rowOff>
    </xdr:from>
    <xdr:to>
      <xdr:col>2</xdr:col>
      <xdr:colOff>228600</xdr:colOff>
      <xdr:row>51</xdr:row>
      <xdr:rowOff>304800</xdr:rowOff>
    </xdr:to>
    <xdr:sp>
      <xdr:nvSpPr>
        <xdr:cNvPr id="21" name="Texte 10"/>
        <xdr:cNvSpPr txBox="1">
          <a:spLocks noChangeArrowheads="1"/>
        </xdr:cNvSpPr>
      </xdr:nvSpPr>
      <xdr:spPr>
        <a:xfrm>
          <a:off x="142875" y="10772775"/>
          <a:ext cx="962025" cy="1076325"/>
        </a:xfrm>
        <a:prstGeom prst="rect">
          <a:avLst/>
        </a:prstGeom>
        <a:solidFill>
          <a:srgbClr val="6600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J'emploie un salarié même temporaire (même stagiaire) sur l'exploitation</a:t>
          </a:r>
        </a:p>
      </xdr:txBody>
    </xdr:sp>
    <xdr:clientData/>
  </xdr:twoCellAnchor>
  <xdr:twoCellAnchor>
    <xdr:from>
      <xdr:col>2</xdr:col>
      <xdr:colOff>276225</xdr:colOff>
      <xdr:row>48</xdr:row>
      <xdr:rowOff>152400</xdr:rowOff>
    </xdr:from>
    <xdr:to>
      <xdr:col>2</xdr:col>
      <xdr:colOff>466725</xdr:colOff>
      <xdr:row>51</xdr:row>
      <xdr:rowOff>0</xdr:rowOff>
    </xdr:to>
    <xdr:sp>
      <xdr:nvSpPr>
        <xdr:cNvPr id="22" name="Dessin 11"/>
        <xdr:cNvSpPr>
          <a:spLocks/>
        </xdr:cNvSpPr>
      </xdr:nvSpPr>
      <xdr:spPr>
        <a:xfrm>
          <a:off x="1152525" y="11010900"/>
          <a:ext cx="190500" cy="533400"/>
        </a:xfrm>
        <a:custGeom>
          <a:pathLst>
            <a:path h="16384" w="16384">
              <a:moveTo>
                <a:pt x="11796" y="0"/>
              </a:moveTo>
              <a:lnTo>
                <a:pt x="11796" y="4468"/>
              </a:lnTo>
              <a:lnTo>
                <a:pt x="0" y="4468"/>
              </a:lnTo>
              <a:lnTo>
                <a:pt x="0" y="11916"/>
              </a:lnTo>
              <a:lnTo>
                <a:pt x="11796" y="11916"/>
              </a:lnTo>
              <a:lnTo>
                <a:pt x="11796" y="16384"/>
              </a:lnTo>
              <a:lnTo>
                <a:pt x="16384" y="8192"/>
              </a:lnTo>
              <a:lnTo>
                <a:pt x="11796" y="0"/>
              </a:lnTo>
              <a:close/>
            </a:path>
          </a:pathLst>
        </a:custGeom>
        <a:solidFill>
          <a:srgbClr val="66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41</xdr:row>
      <xdr:rowOff>133350</xdr:rowOff>
    </xdr:from>
    <xdr:to>
      <xdr:col>2</xdr:col>
      <xdr:colOff>628650</xdr:colOff>
      <xdr:row>56</xdr:row>
      <xdr:rowOff>228600</xdr:rowOff>
    </xdr:to>
    <xdr:sp>
      <xdr:nvSpPr>
        <xdr:cNvPr id="23" name="Dessin 25"/>
        <xdr:cNvSpPr>
          <a:spLocks/>
        </xdr:cNvSpPr>
      </xdr:nvSpPr>
      <xdr:spPr>
        <a:xfrm>
          <a:off x="1371600" y="9782175"/>
          <a:ext cx="133350" cy="297180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42</xdr:row>
      <xdr:rowOff>114300</xdr:rowOff>
    </xdr:from>
    <xdr:to>
      <xdr:col>9</xdr:col>
      <xdr:colOff>228600</xdr:colOff>
      <xdr:row>42</xdr:row>
      <xdr:rowOff>238125</xdr:rowOff>
    </xdr:to>
    <xdr:sp>
      <xdr:nvSpPr>
        <xdr:cNvPr id="24" name="Dessin 1"/>
        <xdr:cNvSpPr>
          <a:spLocks/>
        </xdr:cNvSpPr>
      </xdr:nvSpPr>
      <xdr:spPr>
        <a:xfrm>
          <a:off x="6343650" y="99250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43</xdr:row>
      <xdr:rowOff>38100</xdr:rowOff>
    </xdr:from>
    <xdr:to>
      <xdr:col>9</xdr:col>
      <xdr:colOff>209550</xdr:colOff>
      <xdr:row>43</xdr:row>
      <xdr:rowOff>152400</xdr:rowOff>
    </xdr:to>
    <xdr:sp>
      <xdr:nvSpPr>
        <xdr:cNvPr id="25" name="Dessin 1"/>
        <xdr:cNvSpPr>
          <a:spLocks/>
        </xdr:cNvSpPr>
      </xdr:nvSpPr>
      <xdr:spPr>
        <a:xfrm>
          <a:off x="6324600" y="100869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44</xdr:row>
      <xdr:rowOff>28575</xdr:rowOff>
    </xdr:from>
    <xdr:to>
      <xdr:col>9</xdr:col>
      <xdr:colOff>219075</xdr:colOff>
      <xdr:row>44</xdr:row>
      <xdr:rowOff>133350</xdr:rowOff>
    </xdr:to>
    <xdr:sp>
      <xdr:nvSpPr>
        <xdr:cNvPr id="26" name="Dessin 1"/>
        <xdr:cNvSpPr>
          <a:spLocks/>
        </xdr:cNvSpPr>
      </xdr:nvSpPr>
      <xdr:spPr>
        <a:xfrm>
          <a:off x="6315075" y="10239375"/>
          <a:ext cx="16192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46</xdr:row>
      <xdr:rowOff>28575</xdr:rowOff>
    </xdr:from>
    <xdr:to>
      <xdr:col>9</xdr:col>
      <xdr:colOff>200025</xdr:colOff>
      <xdr:row>47</xdr:row>
      <xdr:rowOff>0</xdr:rowOff>
    </xdr:to>
    <xdr:sp>
      <xdr:nvSpPr>
        <xdr:cNvPr id="27" name="Dessin 9"/>
        <xdr:cNvSpPr>
          <a:spLocks/>
        </xdr:cNvSpPr>
      </xdr:nvSpPr>
      <xdr:spPr>
        <a:xfrm>
          <a:off x="6334125" y="10563225"/>
          <a:ext cx="123825" cy="1333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48</xdr:row>
      <xdr:rowOff>28575</xdr:rowOff>
    </xdr:from>
    <xdr:to>
      <xdr:col>9</xdr:col>
      <xdr:colOff>200025</xdr:colOff>
      <xdr:row>49</xdr:row>
      <xdr:rowOff>0</xdr:rowOff>
    </xdr:to>
    <xdr:sp>
      <xdr:nvSpPr>
        <xdr:cNvPr id="28" name="Dessin 9"/>
        <xdr:cNvSpPr>
          <a:spLocks/>
        </xdr:cNvSpPr>
      </xdr:nvSpPr>
      <xdr:spPr>
        <a:xfrm>
          <a:off x="6334125" y="10887075"/>
          <a:ext cx="123825" cy="1333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49</xdr:row>
      <xdr:rowOff>28575</xdr:rowOff>
    </xdr:from>
    <xdr:to>
      <xdr:col>9</xdr:col>
      <xdr:colOff>200025</xdr:colOff>
      <xdr:row>50</xdr:row>
      <xdr:rowOff>0</xdr:rowOff>
    </xdr:to>
    <xdr:sp>
      <xdr:nvSpPr>
        <xdr:cNvPr id="29" name="Dessin 9"/>
        <xdr:cNvSpPr>
          <a:spLocks/>
        </xdr:cNvSpPr>
      </xdr:nvSpPr>
      <xdr:spPr>
        <a:xfrm>
          <a:off x="6334125" y="11049000"/>
          <a:ext cx="123825" cy="1428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50</xdr:row>
      <xdr:rowOff>85725</xdr:rowOff>
    </xdr:from>
    <xdr:to>
      <xdr:col>9</xdr:col>
      <xdr:colOff>200025</xdr:colOff>
      <xdr:row>50</xdr:row>
      <xdr:rowOff>257175</xdr:rowOff>
    </xdr:to>
    <xdr:sp>
      <xdr:nvSpPr>
        <xdr:cNvPr id="30" name="Dessin 9"/>
        <xdr:cNvSpPr>
          <a:spLocks/>
        </xdr:cNvSpPr>
      </xdr:nvSpPr>
      <xdr:spPr>
        <a:xfrm>
          <a:off x="6343650" y="11277600"/>
          <a:ext cx="114300" cy="1714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51</xdr:row>
      <xdr:rowOff>28575</xdr:rowOff>
    </xdr:from>
    <xdr:to>
      <xdr:col>9</xdr:col>
      <xdr:colOff>190500</xdr:colOff>
      <xdr:row>51</xdr:row>
      <xdr:rowOff>266700</xdr:rowOff>
    </xdr:to>
    <xdr:sp>
      <xdr:nvSpPr>
        <xdr:cNvPr id="31" name="Dessin 9"/>
        <xdr:cNvSpPr>
          <a:spLocks/>
        </xdr:cNvSpPr>
      </xdr:nvSpPr>
      <xdr:spPr>
        <a:xfrm>
          <a:off x="6334125" y="11572875"/>
          <a:ext cx="114300" cy="2381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53</xdr:row>
      <xdr:rowOff>28575</xdr:rowOff>
    </xdr:from>
    <xdr:to>
      <xdr:col>9</xdr:col>
      <xdr:colOff>200025</xdr:colOff>
      <xdr:row>54</xdr:row>
      <xdr:rowOff>0</xdr:rowOff>
    </xdr:to>
    <xdr:sp>
      <xdr:nvSpPr>
        <xdr:cNvPr id="32" name="Dessin 9"/>
        <xdr:cNvSpPr>
          <a:spLocks/>
        </xdr:cNvSpPr>
      </xdr:nvSpPr>
      <xdr:spPr>
        <a:xfrm>
          <a:off x="6334125" y="12068175"/>
          <a:ext cx="123825" cy="1333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219075</xdr:colOff>
      <xdr:row>62</xdr:row>
      <xdr:rowOff>9525</xdr:rowOff>
    </xdr:from>
    <xdr:to>
      <xdr:col>11</xdr:col>
      <xdr:colOff>466725</xdr:colOff>
      <xdr:row>63</xdr:row>
      <xdr:rowOff>95250</xdr:rowOff>
    </xdr:to>
    <xdr:sp>
      <xdr:nvSpPr>
        <xdr:cNvPr id="33" name="Dessin 106"/>
        <xdr:cNvSpPr>
          <a:spLocks/>
        </xdr:cNvSpPr>
      </xdr:nvSpPr>
      <xdr:spPr>
        <a:xfrm rot="10757377">
          <a:off x="7162800" y="13706475"/>
          <a:ext cx="247650" cy="2571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C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xdr:colOff>
      <xdr:row>32</xdr:row>
      <xdr:rowOff>285750</xdr:rowOff>
    </xdr:from>
    <xdr:to>
      <xdr:col>2</xdr:col>
      <xdr:colOff>190500</xdr:colOff>
      <xdr:row>37</xdr:row>
      <xdr:rowOff>152400</xdr:rowOff>
    </xdr:to>
    <xdr:pic>
      <xdr:nvPicPr>
        <xdr:cNvPr id="34" name="Image 42"/>
        <xdr:cNvPicPr preferRelativeResize="1">
          <a:picLocks noChangeAspect="1"/>
        </xdr:cNvPicPr>
      </xdr:nvPicPr>
      <xdr:blipFill>
        <a:blip r:embed="rId1"/>
        <a:stretch>
          <a:fillRect/>
        </a:stretch>
      </xdr:blipFill>
      <xdr:spPr>
        <a:xfrm>
          <a:off x="142875" y="7905750"/>
          <a:ext cx="933450" cy="1047750"/>
        </a:xfrm>
        <a:prstGeom prst="rect">
          <a:avLst/>
        </a:prstGeom>
        <a:noFill/>
        <a:ln w="9525" cmpd="sng">
          <a:noFill/>
        </a:ln>
      </xdr:spPr>
    </xdr:pic>
    <xdr:clientData/>
  </xdr:twoCellAnchor>
  <xdr:twoCellAnchor editAs="oneCell">
    <xdr:from>
      <xdr:col>1</xdr:col>
      <xdr:colOff>28575</xdr:colOff>
      <xdr:row>58</xdr:row>
      <xdr:rowOff>133350</xdr:rowOff>
    </xdr:from>
    <xdr:to>
      <xdr:col>2</xdr:col>
      <xdr:colOff>200025</xdr:colOff>
      <xdr:row>65</xdr:row>
      <xdr:rowOff>28575</xdr:rowOff>
    </xdr:to>
    <xdr:pic>
      <xdr:nvPicPr>
        <xdr:cNvPr id="35" name="Image 42"/>
        <xdr:cNvPicPr preferRelativeResize="1">
          <a:picLocks noChangeAspect="1"/>
        </xdr:cNvPicPr>
      </xdr:nvPicPr>
      <xdr:blipFill>
        <a:blip r:embed="rId1"/>
        <a:stretch>
          <a:fillRect/>
        </a:stretch>
      </xdr:blipFill>
      <xdr:spPr>
        <a:xfrm>
          <a:off x="142875" y="13173075"/>
          <a:ext cx="94297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20</xdr:row>
      <xdr:rowOff>38100</xdr:rowOff>
    </xdr:from>
    <xdr:to>
      <xdr:col>10</xdr:col>
      <xdr:colOff>171450</xdr:colOff>
      <xdr:row>20</xdr:row>
      <xdr:rowOff>152400</xdr:rowOff>
    </xdr:to>
    <xdr:sp>
      <xdr:nvSpPr>
        <xdr:cNvPr id="1" name="Dessin 7"/>
        <xdr:cNvSpPr>
          <a:spLocks/>
        </xdr:cNvSpPr>
      </xdr:nvSpPr>
      <xdr:spPr>
        <a:xfrm>
          <a:off x="5648325" y="51435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25</xdr:row>
      <xdr:rowOff>180975</xdr:rowOff>
    </xdr:from>
    <xdr:to>
      <xdr:col>10</xdr:col>
      <xdr:colOff>152400</xdr:colOff>
      <xdr:row>25</xdr:row>
      <xdr:rowOff>390525</xdr:rowOff>
    </xdr:to>
    <xdr:sp>
      <xdr:nvSpPr>
        <xdr:cNvPr id="2" name="Dessin 9"/>
        <xdr:cNvSpPr>
          <a:spLocks/>
        </xdr:cNvSpPr>
      </xdr:nvSpPr>
      <xdr:spPr>
        <a:xfrm>
          <a:off x="5676900" y="6553200"/>
          <a:ext cx="95250" cy="2190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31</xdr:row>
      <xdr:rowOff>95250</xdr:rowOff>
    </xdr:from>
    <xdr:to>
      <xdr:col>10</xdr:col>
      <xdr:colOff>171450</xdr:colOff>
      <xdr:row>31</xdr:row>
      <xdr:rowOff>209550</xdr:rowOff>
    </xdr:to>
    <xdr:sp>
      <xdr:nvSpPr>
        <xdr:cNvPr id="3" name="Dessin 10"/>
        <xdr:cNvSpPr>
          <a:spLocks/>
        </xdr:cNvSpPr>
      </xdr:nvSpPr>
      <xdr:spPr>
        <a:xfrm>
          <a:off x="5648325" y="82677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33</xdr:row>
      <xdr:rowOff>0</xdr:rowOff>
    </xdr:from>
    <xdr:to>
      <xdr:col>10</xdr:col>
      <xdr:colOff>171450</xdr:colOff>
      <xdr:row>33</xdr:row>
      <xdr:rowOff>0</xdr:rowOff>
    </xdr:to>
    <xdr:sp>
      <xdr:nvSpPr>
        <xdr:cNvPr id="4" name="Dessin 11"/>
        <xdr:cNvSpPr>
          <a:spLocks/>
        </xdr:cNvSpPr>
      </xdr:nvSpPr>
      <xdr:spPr>
        <a:xfrm>
          <a:off x="5648325" y="8753475"/>
          <a:ext cx="142875"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37</xdr:row>
      <xdr:rowOff>57150</xdr:rowOff>
    </xdr:from>
    <xdr:to>
      <xdr:col>11</xdr:col>
      <xdr:colOff>28575</xdr:colOff>
      <xdr:row>38</xdr:row>
      <xdr:rowOff>0</xdr:rowOff>
    </xdr:to>
    <xdr:sp>
      <xdr:nvSpPr>
        <xdr:cNvPr id="5" name="Dessin 12"/>
        <xdr:cNvSpPr>
          <a:spLocks/>
        </xdr:cNvSpPr>
      </xdr:nvSpPr>
      <xdr:spPr>
        <a:xfrm>
          <a:off x="5695950" y="9477375"/>
          <a:ext cx="171450"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56</xdr:row>
      <xdr:rowOff>28575</xdr:rowOff>
    </xdr:from>
    <xdr:to>
      <xdr:col>10</xdr:col>
      <xdr:colOff>171450</xdr:colOff>
      <xdr:row>56</xdr:row>
      <xdr:rowOff>133350</xdr:rowOff>
    </xdr:to>
    <xdr:sp>
      <xdr:nvSpPr>
        <xdr:cNvPr id="6" name="Dessin 14"/>
        <xdr:cNvSpPr>
          <a:spLocks/>
        </xdr:cNvSpPr>
      </xdr:nvSpPr>
      <xdr:spPr>
        <a:xfrm>
          <a:off x="5648325" y="1441132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171450</xdr:rowOff>
    </xdr:from>
    <xdr:to>
      <xdr:col>2</xdr:col>
      <xdr:colOff>76200</xdr:colOff>
      <xdr:row>47</xdr:row>
      <xdr:rowOff>0</xdr:rowOff>
    </xdr:to>
    <xdr:sp>
      <xdr:nvSpPr>
        <xdr:cNvPr id="7" name="Texte 15"/>
        <xdr:cNvSpPr txBox="1">
          <a:spLocks noChangeArrowheads="1"/>
        </xdr:cNvSpPr>
      </xdr:nvSpPr>
      <xdr:spPr>
        <a:xfrm>
          <a:off x="0" y="10829925"/>
          <a:ext cx="762000" cy="1314450"/>
        </a:xfrm>
        <a:prstGeom prst="rect">
          <a:avLst/>
        </a:prstGeom>
        <a:solidFill>
          <a:srgbClr val="00B0F0"/>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Je suis en zone vulnérable</a:t>
          </a:r>
        </a:p>
      </xdr:txBody>
    </xdr:sp>
    <xdr:clientData/>
  </xdr:twoCellAnchor>
  <xdr:twoCellAnchor>
    <xdr:from>
      <xdr:col>2</xdr:col>
      <xdr:colOff>209550</xdr:colOff>
      <xdr:row>45</xdr:row>
      <xdr:rowOff>152400</xdr:rowOff>
    </xdr:from>
    <xdr:to>
      <xdr:col>2</xdr:col>
      <xdr:colOff>419100</xdr:colOff>
      <xdr:row>46</xdr:row>
      <xdr:rowOff>161925</xdr:rowOff>
    </xdr:to>
    <xdr:sp>
      <xdr:nvSpPr>
        <xdr:cNvPr id="8" name="Dessin 17"/>
        <xdr:cNvSpPr>
          <a:spLocks/>
        </xdr:cNvSpPr>
      </xdr:nvSpPr>
      <xdr:spPr>
        <a:xfrm>
          <a:off x="895350" y="11487150"/>
          <a:ext cx="209550" cy="4857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257175</xdr:colOff>
      <xdr:row>53</xdr:row>
      <xdr:rowOff>76200</xdr:rowOff>
    </xdr:from>
    <xdr:to>
      <xdr:col>12</xdr:col>
      <xdr:colOff>504825</xdr:colOff>
      <xdr:row>55</xdr:row>
      <xdr:rowOff>123825</xdr:rowOff>
    </xdr:to>
    <xdr:sp>
      <xdr:nvSpPr>
        <xdr:cNvPr id="9" name="Dessin 18"/>
        <xdr:cNvSpPr>
          <a:spLocks/>
        </xdr:cNvSpPr>
      </xdr:nvSpPr>
      <xdr:spPr>
        <a:xfrm>
          <a:off x="6562725" y="13754100"/>
          <a:ext cx="257175" cy="5905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238125</xdr:colOff>
      <xdr:row>24</xdr:row>
      <xdr:rowOff>209550</xdr:rowOff>
    </xdr:from>
    <xdr:to>
      <xdr:col>12</xdr:col>
      <xdr:colOff>495300</xdr:colOff>
      <xdr:row>24</xdr:row>
      <xdr:rowOff>400050</xdr:rowOff>
    </xdr:to>
    <xdr:sp>
      <xdr:nvSpPr>
        <xdr:cNvPr id="10" name="Dessin 22"/>
        <xdr:cNvSpPr>
          <a:spLocks/>
        </xdr:cNvSpPr>
      </xdr:nvSpPr>
      <xdr:spPr>
        <a:xfrm>
          <a:off x="6543675" y="6000750"/>
          <a:ext cx="257175" cy="1905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228600</xdr:colOff>
      <xdr:row>30</xdr:row>
      <xdr:rowOff>352425</xdr:rowOff>
    </xdr:from>
    <xdr:to>
      <xdr:col>12</xdr:col>
      <xdr:colOff>485775</xdr:colOff>
      <xdr:row>31</xdr:row>
      <xdr:rowOff>200025</xdr:rowOff>
    </xdr:to>
    <xdr:sp>
      <xdr:nvSpPr>
        <xdr:cNvPr id="11" name="Dessin 23"/>
        <xdr:cNvSpPr>
          <a:spLocks/>
        </xdr:cNvSpPr>
      </xdr:nvSpPr>
      <xdr:spPr>
        <a:xfrm>
          <a:off x="6534150" y="8067675"/>
          <a:ext cx="257175" cy="3048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190500</xdr:colOff>
      <xdr:row>44</xdr:row>
      <xdr:rowOff>0</xdr:rowOff>
    </xdr:from>
    <xdr:to>
      <xdr:col>12</xdr:col>
      <xdr:colOff>438150</xdr:colOff>
      <xdr:row>45</xdr:row>
      <xdr:rowOff>0</xdr:rowOff>
    </xdr:to>
    <xdr:sp>
      <xdr:nvSpPr>
        <xdr:cNvPr id="12" name="Dessin 24"/>
        <xdr:cNvSpPr>
          <a:spLocks/>
        </xdr:cNvSpPr>
      </xdr:nvSpPr>
      <xdr:spPr>
        <a:xfrm>
          <a:off x="6496050" y="10991850"/>
          <a:ext cx="257175" cy="3429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xdr:row>
      <xdr:rowOff>47625</xdr:rowOff>
    </xdr:from>
    <xdr:to>
      <xdr:col>2</xdr:col>
      <xdr:colOff>581025</xdr:colOff>
      <xdr:row>71</xdr:row>
      <xdr:rowOff>0</xdr:rowOff>
    </xdr:to>
    <xdr:sp>
      <xdr:nvSpPr>
        <xdr:cNvPr id="13" name="Dessin 25"/>
        <xdr:cNvSpPr>
          <a:spLocks/>
        </xdr:cNvSpPr>
      </xdr:nvSpPr>
      <xdr:spPr>
        <a:xfrm>
          <a:off x="1171575" y="361950"/>
          <a:ext cx="95250" cy="1859280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18</xdr:row>
      <xdr:rowOff>38100</xdr:rowOff>
    </xdr:from>
    <xdr:to>
      <xdr:col>10</xdr:col>
      <xdr:colOff>171450</xdr:colOff>
      <xdr:row>18</xdr:row>
      <xdr:rowOff>161925</xdr:rowOff>
    </xdr:to>
    <xdr:sp>
      <xdr:nvSpPr>
        <xdr:cNvPr id="14" name="Dessin 7"/>
        <xdr:cNvSpPr>
          <a:spLocks/>
        </xdr:cNvSpPr>
      </xdr:nvSpPr>
      <xdr:spPr>
        <a:xfrm>
          <a:off x="5648325" y="48196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8</xdr:row>
      <xdr:rowOff>114300</xdr:rowOff>
    </xdr:from>
    <xdr:to>
      <xdr:col>11</xdr:col>
      <xdr:colOff>0</xdr:colOff>
      <xdr:row>8</xdr:row>
      <xdr:rowOff>228600</xdr:rowOff>
    </xdr:to>
    <xdr:sp>
      <xdr:nvSpPr>
        <xdr:cNvPr id="15" name="Dessin 2"/>
        <xdr:cNvSpPr>
          <a:spLocks/>
        </xdr:cNvSpPr>
      </xdr:nvSpPr>
      <xdr:spPr>
        <a:xfrm>
          <a:off x="5686425" y="1809750"/>
          <a:ext cx="152400"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32</xdr:row>
      <xdr:rowOff>85725</xdr:rowOff>
    </xdr:from>
    <xdr:to>
      <xdr:col>10</xdr:col>
      <xdr:colOff>171450</xdr:colOff>
      <xdr:row>32</xdr:row>
      <xdr:rowOff>180975</xdr:rowOff>
    </xdr:to>
    <xdr:sp>
      <xdr:nvSpPr>
        <xdr:cNvPr id="16" name="Dessin 10"/>
        <xdr:cNvSpPr>
          <a:spLocks/>
        </xdr:cNvSpPr>
      </xdr:nvSpPr>
      <xdr:spPr>
        <a:xfrm>
          <a:off x="5648325" y="8610600"/>
          <a:ext cx="142875" cy="857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33</xdr:row>
      <xdr:rowOff>0</xdr:rowOff>
    </xdr:from>
    <xdr:to>
      <xdr:col>10</xdr:col>
      <xdr:colOff>171450</xdr:colOff>
      <xdr:row>33</xdr:row>
      <xdr:rowOff>0</xdr:rowOff>
    </xdr:to>
    <xdr:sp>
      <xdr:nvSpPr>
        <xdr:cNvPr id="17" name="Dessin 11"/>
        <xdr:cNvSpPr>
          <a:spLocks/>
        </xdr:cNvSpPr>
      </xdr:nvSpPr>
      <xdr:spPr>
        <a:xfrm>
          <a:off x="5648325" y="8753475"/>
          <a:ext cx="142875"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8</xdr:row>
      <xdr:rowOff>266700</xdr:rowOff>
    </xdr:from>
    <xdr:to>
      <xdr:col>12</xdr:col>
      <xdr:colOff>428625</xdr:colOff>
      <xdr:row>9</xdr:row>
      <xdr:rowOff>190500</xdr:rowOff>
    </xdr:to>
    <xdr:sp>
      <xdr:nvSpPr>
        <xdr:cNvPr id="18" name="Dessin 21"/>
        <xdr:cNvSpPr>
          <a:spLocks/>
        </xdr:cNvSpPr>
      </xdr:nvSpPr>
      <xdr:spPr>
        <a:xfrm>
          <a:off x="6486525" y="1962150"/>
          <a:ext cx="257175" cy="3143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xdr:row>
      <xdr:rowOff>38100</xdr:rowOff>
    </xdr:from>
    <xdr:to>
      <xdr:col>10</xdr:col>
      <xdr:colOff>171450</xdr:colOff>
      <xdr:row>4</xdr:row>
      <xdr:rowOff>152400</xdr:rowOff>
    </xdr:to>
    <xdr:sp>
      <xdr:nvSpPr>
        <xdr:cNvPr id="19" name="Dessin 1"/>
        <xdr:cNvSpPr>
          <a:spLocks/>
        </xdr:cNvSpPr>
      </xdr:nvSpPr>
      <xdr:spPr>
        <a:xfrm>
          <a:off x="5648325" y="10287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7</xdr:row>
      <xdr:rowOff>47625</xdr:rowOff>
    </xdr:from>
    <xdr:to>
      <xdr:col>11</xdr:col>
      <xdr:colOff>9525</xdr:colOff>
      <xdr:row>8</xdr:row>
      <xdr:rowOff>0</xdr:rowOff>
    </xdr:to>
    <xdr:sp>
      <xdr:nvSpPr>
        <xdr:cNvPr id="20" name="Dessin 2"/>
        <xdr:cNvSpPr>
          <a:spLocks/>
        </xdr:cNvSpPr>
      </xdr:nvSpPr>
      <xdr:spPr>
        <a:xfrm>
          <a:off x="5686425" y="1581150"/>
          <a:ext cx="16192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12</xdr:row>
      <xdr:rowOff>114300</xdr:rowOff>
    </xdr:from>
    <xdr:to>
      <xdr:col>11</xdr:col>
      <xdr:colOff>0</xdr:colOff>
      <xdr:row>12</xdr:row>
      <xdr:rowOff>228600</xdr:rowOff>
    </xdr:to>
    <xdr:sp>
      <xdr:nvSpPr>
        <xdr:cNvPr id="21" name="Dessin 2"/>
        <xdr:cNvSpPr>
          <a:spLocks/>
        </xdr:cNvSpPr>
      </xdr:nvSpPr>
      <xdr:spPr>
        <a:xfrm>
          <a:off x="5686425" y="3133725"/>
          <a:ext cx="152400"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11</xdr:row>
      <xdr:rowOff>114300</xdr:rowOff>
    </xdr:from>
    <xdr:to>
      <xdr:col>11</xdr:col>
      <xdr:colOff>0</xdr:colOff>
      <xdr:row>11</xdr:row>
      <xdr:rowOff>238125</xdr:rowOff>
    </xdr:to>
    <xdr:sp>
      <xdr:nvSpPr>
        <xdr:cNvPr id="22" name="Dessin 2"/>
        <xdr:cNvSpPr>
          <a:spLocks/>
        </xdr:cNvSpPr>
      </xdr:nvSpPr>
      <xdr:spPr>
        <a:xfrm>
          <a:off x="5686425" y="2857500"/>
          <a:ext cx="152400"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142875</xdr:rowOff>
    </xdr:from>
    <xdr:to>
      <xdr:col>2</xdr:col>
      <xdr:colOff>85725</xdr:colOff>
      <xdr:row>21</xdr:row>
      <xdr:rowOff>76200</xdr:rowOff>
    </xdr:to>
    <xdr:sp>
      <xdr:nvSpPr>
        <xdr:cNvPr id="23" name="Texte 15"/>
        <xdr:cNvSpPr txBox="1">
          <a:spLocks noChangeArrowheads="1"/>
        </xdr:cNvSpPr>
      </xdr:nvSpPr>
      <xdr:spPr>
        <a:xfrm>
          <a:off x="0" y="4591050"/>
          <a:ext cx="771525" cy="752475"/>
        </a:xfrm>
        <a:prstGeom prst="rect">
          <a:avLst/>
        </a:prstGeom>
        <a:solidFill>
          <a:srgbClr val="00B0F0"/>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Je suis en zone vulnérable</a:t>
          </a:r>
        </a:p>
      </xdr:txBody>
    </xdr:sp>
    <xdr:clientData/>
  </xdr:twoCellAnchor>
  <xdr:twoCellAnchor>
    <xdr:from>
      <xdr:col>2</xdr:col>
      <xdr:colOff>209550</xdr:colOff>
      <xdr:row>18</xdr:row>
      <xdr:rowOff>28575</xdr:rowOff>
    </xdr:from>
    <xdr:to>
      <xdr:col>2</xdr:col>
      <xdr:colOff>419100</xdr:colOff>
      <xdr:row>18</xdr:row>
      <xdr:rowOff>161925</xdr:rowOff>
    </xdr:to>
    <xdr:sp>
      <xdr:nvSpPr>
        <xdr:cNvPr id="24" name="Dessin 17"/>
        <xdr:cNvSpPr>
          <a:spLocks/>
        </xdr:cNvSpPr>
      </xdr:nvSpPr>
      <xdr:spPr>
        <a:xfrm>
          <a:off x="895350" y="4810125"/>
          <a:ext cx="209550" cy="1333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30</xdr:row>
      <xdr:rowOff>152400</xdr:rowOff>
    </xdr:from>
    <xdr:to>
      <xdr:col>10</xdr:col>
      <xdr:colOff>171450</xdr:colOff>
      <xdr:row>30</xdr:row>
      <xdr:rowOff>276225</xdr:rowOff>
    </xdr:to>
    <xdr:sp>
      <xdr:nvSpPr>
        <xdr:cNvPr id="25" name="Dessin 10"/>
        <xdr:cNvSpPr>
          <a:spLocks/>
        </xdr:cNvSpPr>
      </xdr:nvSpPr>
      <xdr:spPr>
        <a:xfrm>
          <a:off x="5648325" y="78676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228600</xdr:colOff>
      <xdr:row>18</xdr:row>
      <xdr:rowOff>28575</xdr:rowOff>
    </xdr:from>
    <xdr:to>
      <xdr:col>12</xdr:col>
      <xdr:colOff>485775</xdr:colOff>
      <xdr:row>20</xdr:row>
      <xdr:rowOff>85725</xdr:rowOff>
    </xdr:to>
    <xdr:sp>
      <xdr:nvSpPr>
        <xdr:cNvPr id="26" name="Dessin 23"/>
        <xdr:cNvSpPr>
          <a:spLocks/>
        </xdr:cNvSpPr>
      </xdr:nvSpPr>
      <xdr:spPr>
        <a:xfrm>
          <a:off x="6534150" y="4810125"/>
          <a:ext cx="257175" cy="3810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51</xdr:row>
      <xdr:rowOff>200025</xdr:rowOff>
    </xdr:from>
    <xdr:to>
      <xdr:col>10</xdr:col>
      <xdr:colOff>171450</xdr:colOff>
      <xdr:row>51</xdr:row>
      <xdr:rowOff>323850</xdr:rowOff>
    </xdr:to>
    <xdr:sp>
      <xdr:nvSpPr>
        <xdr:cNvPr id="27" name="Dessin 13"/>
        <xdr:cNvSpPr>
          <a:spLocks/>
        </xdr:cNvSpPr>
      </xdr:nvSpPr>
      <xdr:spPr>
        <a:xfrm>
          <a:off x="5648325" y="1314450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63</xdr:row>
      <xdr:rowOff>200025</xdr:rowOff>
    </xdr:from>
    <xdr:to>
      <xdr:col>2</xdr:col>
      <xdr:colOff>114300</xdr:colOff>
      <xdr:row>67</xdr:row>
      <xdr:rowOff>85725</xdr:rowOff>
    </xdr:to>
    <xdr:pic>
      <xdr:nvPicPr>
        <xdr:cNvPr id="28" name="Image 39"/>
        <xdr:cNvPicPr preferRelativeResize="1">
          <a:picLocks noChangeAspect="1"/>
        </xdr:cNvPicPr>
      </xdr:nvPicPr>
      <xdr:blipFill>
        <a:blip r:embed="rId1"/>
        <a:stretch>
          <a:fillRect/>
        </a:stretch>
      </xdr:blipFill>
      <xdr:spPr>
        <a:xfrm>
          <a:off x="0" y="16840200"/>
          <a:ext cx="800100" cy="1085850"/>
        </a:xfrm>
        <a:prstGeom prst="rect">
          <a:avLst/>
        </a:prstGeom>
        <a:noFill/>
        <a:ln w="9525" cmpd="sng">
          <a:noFill/>
        </a:ln>
      </xdr:spPr>
    </xdr:pic>
    <xdr:clientData/>
  </xdr:twoCellAnchor>
  <xdr:twoCellAnchor editAs="oneCell">
    <xdr:from>
      <xdr:col>0</xdr:col>
      <xdr:colOff>0</xdr:colOff>
      <xdr:row>3</xdr:row>
      <xdr:rowOff>76200</xdr:rowOff>
    </xdr:from>
    <xdr:to>
      <xdr:col>2</xdr:col>
      <xdr:colOff>133350</xdr:colOff>
      <xdr:row>5</xdr:row>
      <xdr:rowOff>123825</xdr:rowOff>
    </xdr:to>
    <xdr:pic>
      <xdr:nvPicPr>
        <xdr:cNvPr id="29" name="Image 41"/>
        <xdr:cNvPicPr preferRelativeResize="1">
          <a:picLocks noChangeAspect="1"/>
        </xdr:cNvPicPr>
      </xdr:nvPicPr>
      <xdr:blipFill>
        <a:blip r:embed="rId2"/>
        <a:stretch>
          <a:fillRect/>
        </a:stretch>
      </xdr:blipFill>
      <xdr:spPr>
        <a:xfrm>
          <a:off x="0" y="447675"/>
          <a:ext cx="819150" cy="857250"/>
        </a:xfrm>
        <a:prstGeom prst="rect">
          <a:avLst/>
        </a:prstGeom>
        <a:noFill/>
        <a:ln w="9525" cmpd="sng">
          <a:noFill/>
        </a:ln>
      </xdr:spPr>
    </xdr:pic>
    <xdr:clientData/>
  </xdr:twoCellAnchor>
  <xdr:twoCellAnchor>
    <xdr:from>
      <xdr:col>10</xdr:col>
      <xdr:colOff>85725</xdr:colOff>
      <xdr:row>42</xdr:row>
      <xdr:rowOff>104775</xdr:rowOff>
    </xdr:from>
    <xdr:to>
      <xdr:col>11</xdr:col>
      <xdr:colOff>9525</xdr:colOff>
      <xdr:row>42</xdr:row>
      <xdr:rowOff>228600</xdr:rowOff>
    </xdr:to>
    <xdr:sp>
      <xdr:nvSpPr>
        <xdr:cNvPr id="30" name="Dessin 12"/>
        <xdr:cNvSpPr>
          <a:spLocks/>
        </xdr:cNvSpPr>
      </xdr:nvSpPr>
      <xdr:spPr>
        <a:xfrm>
          <a:off x="5705475" y="1040130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44</xdr:row>
      <xdr:rowOff>47625</xdr:rowOff>
    </xdr:from>
    <xdr:to>
      <xdr:col>11</xdr:col>
      <xdr:colOff>28575</xdr:colOff>
      <xdr:row>45</xdr:row>
      <xdr:rowOff>0</xdr:rowOff>
    </xdr:to>
    <xdr:sp>
      <xdr:nvSpPr>
        <xdr:cNvPr id="31" name="Dessin 12"/>
        <xdr:cNvSpPr>
          <a:spLocks/>
        </xdr:cNvSpPr>
      </xdr:nvSpPr>
      <xdr:spPr>
        <a:xfrm>
          <a:off x="5695950" y="11039475"/>
          <a:ext cx="171450" cy="2952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45</xdr:row>
      <xdr:rowOff>9525</xdr:rowOff>
    </xdr:from>
    <xdr:to>
      <xdr:col>11</xdr:col>
      <xdr:colOff>0</xdr:colOff>
      <xdr:row>46</xdr:row>
      <xdr:rowOff>0</xdr:rowOff>
    </xdr:to>
    <xdr:sp>
      <xdr:nvSpPr>
        <xdr:cNvPr id="32" name="Dessin 12"/>
        <xdr:cNvSpPr>
          <a:spLocks/>
        </xdr:cNvSpPr>
      </xdr:nvSpPr>
      <xdr:spPr>
        <a:xfrm>
          <a:off x="5705475" y="11344275"/>
          <a:ext cx="133350" cy="4667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65</xdr:row>
      <xdr:rowOff>47625</xdr:rowOff>
    </xdr:from>
    <xdr:to>
      <xdr:col>11</xdr:col>
      <xdr:colOff>28575</xdr:colOff>
      <xdr:row>66</xdr:row>
      <xdr:rowOff>0</xdr:rowOff>
    </xdr:to>
    <xdr:sp>
      <xdr:nvSpPr>
        <xdr:cNvPr id="33" name="Dessin 12"/>
        <xdr:cNvSpPr>
          <a:spLocks/>
        </xdr:cNvSpPr>
      </xdr:nvSpPr>
      <xdr:spPr>
        <a:xfrm>
          <a:off x="5695950" y="17135475"/>
          <a:ext cx="171450" cy="1333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64</xdr:row>
      <xdr:rowOff>47625</xdr:rowOff>
    </xdr:from>
    <xdr:to>
      <xdr:col>11</xdr:col>
      <xdr:colOff>28575</xdr:colOff>
      <xdr:row>65</xdr:row>
      <xdr:rowOff>0</xdr:rowOff>
    </xdr:to>
    <xdr:sp>
      <xdr:nvSpPr>
        <xdr:cNvPr id="34" name="Dessin 12"/>
        <xdr:cNvSpPr>
          <a:spLocks/>
        </xdr:cNvSpPr>
      </xdr:nvSpPr>
      <xdr:spPr>
        <a:xfrm>
          <a:off x="5695950" y="16897350"/>
          <a:ext cx="171450" cy="1905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66</xdr:row>
      <xdr:rowOff>257175</xdr:rowOff>
    </xdr:from>
    <xdr:to>
      <xdr:col>10</xdr:col>
      <xdr:colOff>190500</xdr:colOff>
      <xdr:row>66</xdr:row>
      <xdr:rowOff>381000</xdr:rowOff>
    </xdr:to>
    <xdr:sp>
      <xdr:nvSpPr>
        <xdr:cNvPr id="35" name="Dessin 12"/>
        <xdr:cNvSpPr>
          <a:spLocks/>
        </xdr:cNvSpPr>
      </xdr:nvSpPr>
      <xdr:spPr>
        <a:xfrm>
          <a:off x="5676900" y="17526000"/>
          <a:ext cx="133350"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67</xdr:row>
      <xdr:rowOff>228600</xdr:rowOff>
    </xdr:from>
    <xdr:to>
      <xdr:col>10</xdr:col>
      <xdr:colOff>190500</xdr:colOff>
      <xdr:row>67</xdr:row>
      <xdr:rowOff>352425</xdr:rowOff>
    </xdr:to>
    <xdr:sp>
      <xdr:nvSpPr>
        <xdr:cNvPr id="36" name="Dessin 12"/>
        <xdr:cNvSpPr>
          <a:spLocks/>
        </xdr:cNvSpPr>
      </xdr:nvSpPr>
      <xdr:spPr>
        <a:xfrm>
          <a:off x="5648325" y="18068925"/>
          <a:ext cx="152400"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219075</xdr:colOff>
      <xdr:row>78</xdr:row>
      <xdr:rowOff>9525</xdr:rowOff>
    </xdr:from>
    <xdr:to>
      <xdr:col>12</xdr:col>
      <xdr:colOff>466725</xdr:colOff>
      <xdr:row>80</xdr:row>
      <xdr:rowOff>133350</xdr:rowOff>
    </xdr:to>
    <xdr:sp>
      <xdr:nvSpPr>
        <xdr:cNvPr id="37" name="Dessin 106"/>
        <xdr:cNvSpPr>
          <a:spLocks/>
        </xdr:cNvSpPr>
      </xdr:nvSpPr>
      <xdr:spPr>
        <a:xfrm rot="10757377">
          <a:off x="6524625" y="20707350"/>
          <a:ext cx="238125" cy="4572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C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47</xdr:row>
      <xdr:rowOff>0</xdr:rowOff>
    </xdr:from>
    <xdr:to>
      <xdr:col>2</xdr:col>
      <xdr:colOff>238125</xdr:colOff>
      <xdr:row>51</xdr:row>
      <xdr:rowOff>247650</xdr:rowOff>
    </xdr:to>
    <xdr:pic>
      <xdr:nvPicPr>
        <xdr:cNvPr id="38" name="Image 53"/>
        <xdr:cNvPicPr preferRelativeResize="1">
          <a:picLocks noChangeAspect="1"/>
        </xdr:cNvPicPr>
      </xdr:nvPicPr>
      <xdr:blipFill>
        <a:blip r:embed="rId3"/>
        <a:stretch>
          <a:fillRect/>
        </a:stretch>
      </xdr:blipFill>
      <xdr:spPr>
        <a:xfrm>
          <a:off x="38100" y="12144375"/>
          <a:ext cx="885825" cy="1047750"/>
        </a:xfrm>
        <a:prstGeom prst="rect">
          <a:avLst/>
        </a:prstGeom>
        <a:noFill/>
        <a:ln w="9525" cmpd="sng">
          <a:noFill/>
        </a:ln>
      </xdr:spPr>
    </xdr:pic>
    <xdr:clientData/>
  </xdr:twoCellAnchor>
  <xdr:twoCellAnchor>
    <xdr:from>
      <xdr:col>10</xdr:col>
      <xdr:colOff>76200</xdr:colOff>
      <xdr:row>70</xdr:row>
      <xdr:rowOff>57150</xdr:rowOff>
    </xdr:from>
    <xdr:to>
      <xdr:col>11</xdr:col>
      <xdr:colOff>28575</xdr:colOff>
      <xdr:row>71</xdr:row>
      <xdr:rowOff>0</xdr:rowOff>
    </xdr:to>
    <xdr:sp>
      <xdr:nvSpPr>
        <xdr:cNvPr id="39" name="Dessin 12"/>
        <xdr:cNvSpPr>
          <a:spLocks/>
        </xdr:cNvSpPr>
      </xdr:nvSpPr>
      <xdr:spPr>
        <a:xfrm>
          <a:off x="5695950" y="18830925"/>
          <a:ext cx="171450"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48</xdr:row>
      <xdr:rowOff>38100</xdr:rowOff>
    </xdr:from>
    <xdr:to>
      <xdr:col>11</xdr:col>
      <xdr:colOff>9525</xdr:colOff>
      <xdr:row>49</xdr:row>
      <xdr:rowOff>0</xdr:rowOff>
    </xdr:to>
    <xdr:sp>
      <xdr:nvSpPr>
        <xdr:cNvPr id="40" name="Dessin 12"/>
        <xdr:cNvSpPr>
          <a:spLocks/>
        </xdr:cNvSpPr>
      </xdr:nvSpPr>
      <xdr:spPr>
        <a:xfrm>
          <a:off x="5705475" y="12487275"/>
          <a:ext cx="142875" cy="1714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23</xdr:row>
      <xdr:rowOff>38100</xdr:rowOff>
    </xdr:from>
    <xdr:to>
      <xdr:col>10</xdr:col>
      <xdr:colOff>171450</xdr:colOff>
      <xdr:row>23</xdr:row>
      <xdr:rowOff>209550</xdr:rowOff>
    </xdr:to>
    <xdr:sp>
      <xdr:nvSpPr>
        <xdr:cNvPr id="41" name="Dessin 10"/>
        <xdr:cNvSpPr>
          <a:spLocks/>
        </xdr:cNvSpPr>
      </xdr:nvSpPr>
      <xdr:spPr>
        <a:xfrm>
          <a:off x="5648325" y="5553075"/>
          <a:ext cx="142875" cy="1714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24</xdr:row>
      <xdr:rowOff>171450</xdr:rowOff>
    </xdr:from>
    <xdr:to>
      <xdr:col>10</xdr:col>
      <xdr:colOff>142875</xdr:colOff>
      <xdr:row>24</xdr:row>
      <xdr:rowOff>409575</xdr:rowOff>
    </xdr:to>
    <xdr:sp>
      <xdr:nvSpPr>
        <xdr:cNvPr id="42" name="Dessin 9"/>
        <xdr:cNvSpPr>
          <a:spLocks/>
        </xdr:cNvSpPr>
      </xdr:nvSpPr>
      <xdr:spPr>
        <a:xfrm>
          <a:off x="5667375" y="5962650"/>
          <a:ext cx="95250" cy="2381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257175</xdr:colOff>
      <xdr:row>23</xdr:row>
      <xdr:rowOff>85725</xdr:rowOff>
    </xdr:from>
    <xdr:to>
      <xdr:col>12</xdr:col>
      <xdr:colOff>504825</xdr:colOff>
      <xdr:row>23</xdr:row>
      <xdr:rowOff>276225</xdr:rowOff>
    </xdr:to>
    <xdr:sp>
      <xdr:nvSpPr>
        <xdr:cNvPr id="43" name="Dessin 22"/>
        <xdr:cNvSpPr>
          <a:spLocks/>
        </xdr:cNvSpPr>
      </xdr:nvSpPr>
      <xdr:spPr>
        <a:xfrm>
          <a:off x="6562725" y="5600700"/>
          <a:ext cx="257175" cy="1905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25</xdr:row>
      <xdr:rowOff>276225</xdr:rowOff>
    </xdr:from>
    <xdr:to>
      <xdr:col>12</xdr:col>
      <xdr:colOff>466725</xdr:colOff>
      <xdr:row>25</xdr:row>
      <xdr:rowOff>466725</xdr:rowOff>
    </xdr:to>
    <xdr:sp>
      <xdr:nvSpPr>
        <xdr:cNvPr id="44" name="Dessin 22"/>
        <xdr:cNvSpPr>
          <a:spLocks/>
        </xdr:cNvSpPr>
      </xdr:nvSpPr>
      <xdr:spPr>
        <a:xfrm>
          <a:off x="6515100" y="6648450"/>
          <a:ext cx="257175" cy="1905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39</xdr:row>
      <xdr:rowOff>57150</xdr:rowOff>
    </xdr:from>
    <xdr:to>
      <xdr:col>11</xdr:col>
      <xdr:colOff>28575</xdr:colOff>
      <xdr:row>40</xdr:row>
      <xdr:rowOff>0</xdr:rowOff>
    </xdr:to>
    <xdr:sp>
      <xdr:nvSpPr>
        <xdr:cNvPr id="45" name="Dessin 12"/>
        <xdr:cNvSpPr>
          <a:spLocks/>
        </xdr:cNvSpPr>
      </xdr:nvSpPr>
      <xdr:spPr>
        <a:xfrm>
          <a:off x="5695950" y="9820275"/>
          <a:ext cx="171450"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19</xdr:row>
      <xdr:rowOff>38100</xdr:rowOff>
    </xdr:from>
    <xdr:to>
      <xdr:col>10</xdr:col>
      <xdr:colOff>171450</xdr:colOff>
      <xdr:row>19</xdr:row>
      <xdr:rowOff>152400</xdr:rowOff>
    </xdr:to>
    <xdr:sp>
      <xdr:nvSpPr>
        <xdr:cNvPr id="46" name="Dessin 7"/>
        <xdr:cNvSpPr>
          <a:spLocks/>
        </xdr:cNvSpPr>
      </xdr:nvSpPr>
      <xdr:spPr>
        <a:xfrm>
          <a:off x="5648325" y="49815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19</xdr:row>
      <xdr:rowOff>38100</xdr:rowOff>
    </xdr:from>
    <xdr:to>
      <xdr:col>10</xdr:col>
      <xdr:colOff>171450</xdr:colOff>
      <xdr:row>19</xdr:row>
      <xdr:rowOff>152400</xdr:rowOff>
    </xdr:to>
    <xdr:sp>
      <xdr:nvSpPr>
        <xdr:cNvPr id="47" name="Dessin 7"/>
        <xdr:cNvSpPr>
          <a:spLocks/>
        </xdr:cNvSpPr>
      </xdr:nvSpPr>
      <xdr:spPr>
        <a:xfrm>
          <a:off x="5648325" y="49815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19</xdr:row>
      <xdr:rowOff>38100</xdr:rowOff>
    </xdr:from>
    <xdr:to>
      <xdr:col>10</xdr:col>
      <xdr:colOff>171450</xdr:colOff>
      <xdr:row>19</xdr:row>
      <xdr:rowOff>152400</xdr:rowOff>
    </xdr:to>
    <xdr:sp>
      <xdr:nvSpPr>
        <xdr:cNvPr id="48" name="Dessin 7"/>
        <xdr:cNvSpPr>
          <a:spLocks/>
        </xdr:cNvSpPr>
      </xdr:nvSpPr>
      <xdr:spPr>
        <a:xfrm>
          <a:off x="5648325" y="49815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62</xdr:row>
      <xdr:rowOff>47625</xdr:rowOff>
    </xdr:from>
    <xdr:to>
      <xdr:col>11</xdr:col>
      <xdr:colOff>28575</xdr:colOff>
      <xdr:row>63</xdr:row>
      <xdr:rowOff>0</xdr:rowOff>
    </xdr:to>
    <xdr:sp>
      <xdr:nvSpPr>
        <xdr:cNvPr id="49" name="Dessin 12"/>
        <xdr:cNvSpPr>
          <a:spLocks/>
        </xdr:cNvSpPr>
      </xdr:nvSpPr>
      <xdr:spPr>
        <a:xfrm>
          <a:off x="5695950" y="16459200"/>
          <a:ext cx="171450" cy="1809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11</xdr:row>
      <xdr:rowOff>9525</xdr:rowOff>
    </xdr:from>
    <xdr:to>
      <xdr:col>10</xdr:col>
      <xdr:colOff>171450</xdr:colOff>
      <xdr:row>11</xdr:row>
      <xdr:rowOff>123825</xdr:rowOff>
    </xdr:to>
    <xdr:sp>
      <xdr:nvSpPr>
        <xdr:cNvPr id="1" name="Dessin 6"/>
        <xdr:cNvSpPr>
          <a:spLocks/>
        </xdr:cNvSpPr>
      </xdr:nvSpPr>
      <xdr:spPr>
        <a:xfrm>
          <a:off x="5800725" y="18192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8</xdr:row>
      <xdr:rowOff>38100</xdr:rowOff>
    </xdr:from>
    <xdr:to>
      <xdr:col>11</xdr:col>
      <xdr:colOff>9525</xdr:colOff>
      <xdr:row>8</xdr:row>
      <xdr:rowOff>152400</xdr:rowOff>
    </xdr:to>
    <xdr:sp>
      <xdr:nvSpPr>
        <xdr:cNvPr id="2" name="Dessin 10"/>
        <xdr:cNvSpPr>
          <a:spLocks/>
        </xdr:cNvSpPr>
      </xdr:nvSpPr>
      <xdr:spPr>
        <a:xfrm>
          <a:off x="5838825" y="1362075"/>
          <a:ext cx="16192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xdr:row>
      <xdr:rowOff>38100</xdr:rowOff>
    </xdr:from>
    <xdr:to>
      <xdr:col>2</xdr:col>
      <xdr:colOff>304800</xdr:colOff>
      <xdr:row>12</xdr:row>
      <xdr:rowOff>95250</xdr:rowOff>
    </xdr:to>
    <xdr:sp>
      <xdr:nvSpPr>
        <xdr:cNvPr id="3" name="Texte 15"/>
        <xdr:cNvSpPr txBox="1">
          <a:spLocks noChangeArrowheads="1"/>
        </xdr:cNvSpPr>
      </xdr:nvSpPr>
      <xdr:spPr>
        <a:xfrm>
          <a:off x="95250" y="1524000"/>
          <a:ext cx="1066800" cy="54292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J'ai des parcelles en zone Natura 2000</a:t>
          </a:r>
        </a:p>
      </xdr:txBody>
    </xdr:sp>
    <xdr:clientData/>
  </xdr:twoCellAnchor>
  <xdr:twoCellAnchor>
    <xdr:from>
      <xdr:col>1</xdr:col>
      <xdr:colOff>9525</xdr:colOff>
      <xdr:row>7</xdr:row>
      <xdr:rowOff>114300</xdr:rowOff>
    </xdr:from>
    <xdr:to>
      <xdr:col>2</xdr:col>
      <xdr:colOff>314325</xdr:colOff>
      <xdr:row>9</xdr:row>
      <xdr:rowOff>0</xdr:rowOff>
    </xdr:to>
    <xdr:sp>
      <xdr:nvSpPr>
        <xdr:cNvPr id="4" name="Texte 16"/>
        <xdr:cNvSpPr txBox="1">
          <a:spLocks noChangeArrowheads="1"/>
        </xdr:cNvSpPr>
      </xdr:nvSpPr>
      <xdr:spPr>
        <a:xfrm>
          <a:off x="104775" y="1276350"/>
          <a:ext cx="1066800" cy="209550"/>
        </a:xfrm>
        <a:prstGeom prst="rect">
          <a:avLst/>
        </a:prstGeom>
        <a:solidFill>
          <a:srgbClr val="66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Toute exploitation</a:t>
          </a:r>
        </a:p>
      </xdr:txBody>
    </xdr:sp>
    <xdr:clientData/>
  </xdr:twoCellAnchor>
  <xdr:twoCellAnchor>
    <xdr:from>
      <xdr:col>2</xdr:col>
      <xdr:colOff>390525</xdr:colOff>
      <xdr:row>8</xdr:row>
      <xdr:rowOff>0</xdr:rowOff>
    </xdr:from>
    <xdr:to>
      <xdr:col>2</xdr:col>
      <xdr:colOff>609600</xdr:colOff>
      <xdr:row>9</xdr:row>
      <xdr:rowOff>0</xdr:rowOff>
    </xdr:to>
    <xdr:sp>
      <xdr:nvSpPr>
        <xdr:cNvPr id="5" name="Dessin 19"/>
        <xdr:cNvSpPr>
          <a:spLocks/>
        </xdr:cNvSpPr>
      </xdr:nvSpPr>
      <xdr:spPr>
        <a:xfrm>
          <a:off x="1247775" y="1323975"/>
          <a:ext cx="219075" cy="1619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390525</xdr:colOff>
      <xdr:row>10</xdr:row>
      <xdr:rowOff>47625</xdr:rowOff>
    </xdr:from>
    <xdr:to>
      <xdr:col>2</xdr:col>
      <xdr:colOff>609600</xdr:colOff>
      <xdr:row>11</xdr:row>
      <xdr:rowOff>95250</xdr:rowOff>
    </xdr:to>
    <xdr:sp>
      <xdr:nvSpPr>
        <xdr:cNvPr id="6" name="Dessin 20"/>
        <xdr:cNvSpPr>
          <a:spLocks/>
        </xdr:cNvSpPr>
      </xdr:nvSpPr>
      <xdr:spPr>
        <a:xfrm>
          <a:off x="1247775" y="1695450"/>
          <a:ext cx="219075" cy="2095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xdr:colOff>
      <xdr:row>13</xdr:row>
      <xdr:rowOff>85725</xdr:rowOff>
    </xdr:from>
    <xdr:to>
      <xdr:col>2</xdr:col>
      <xdr:colOff>57150</xdr:colOff>
      <xdr:row>19</xdr:row>
      <xdr:rowOff>0</xdr:rowOff>
    </xdr:to>
    <xdr:pic>
      <xdr:nvPicPr>
        <xdr:cNvPr id="7" name="Image 1"/>
        <xdr:cNvPicPr preferRelativeResize="1">
          <a:picLocks noChangeAspect="1"/>
        </xdr:cNvPicPr>
      </xdr:nvPicPr>
      <xdr:blipFill>
        <a:blip r:embed="rId1"/>
        <a:stretch>
          <a:fillRect/>
        </a:stretch>
      </xdr:blipFill>
      <xdr:spPr>
        <a:xfrm>
          <a:off x="123825" y="2219325"/>
          <a:ext cx="800100"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219075</xdr:colOff>
      <xdr:row>0</xdr:row>
      <xdr:rowOff>0</xdr:rowOff>
    </xdr:to>
    <xdr:sp>
      <xdr:nvSpPr>
        <xdr:cNvPr id="1" name="Texte 1"/>
        <xdr:cNvSpPr txBox="1">
          <a:spLocks noChangeArrowheads="1"/>
        </xdr:cNvSpPr>
      </xdr:nvSpPr>
      <xdr:spPr>
        <a:xfrm>
          <a:off x="19050" y="0"/>
          <a:ext cx="876300"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Je déclare pour le bénéfice des aides couplées COP (lin chanvre gel volontaire), une surface supérieure à celle qui, sur la base du rendement départemental serait nécessaire pour atteindre 92t de céréales, soit …….ha pour le département.</a:t>
          </a:r>
        </a:p>
      </xdr:txBody>
    </xdr:sp>
    <xdr:clientData/>
  </xdr:twoCellAnchor>
  <xdr:twoCellAnchor>
    <xdr:from>
      <xdr:col>3</xdr:col>
      <xdr:colOff>0</xdr:colOff>
      <xdr:row>0</xdr:row>
      <xdr:rowOff>0</xdr:rowOff>
    </xdr:from>
    <xdr:to>
      <xdr:col>3</xdr:col>
      <xdr:colOff>0</xdr:colOff>
      <xdr:row>0</xdr:row>
      <xdr:rowOff>0</xdr:rowOff>
    </xdr:to>
    <xdr:sp>
      <xdr:nvSpPr>
        <xdr:cNvPr id="2" name="Dessin 2"/>
        <xdr:cNvSpPr>
          <a:spLocks/>
        </xdr:cNvSpPr>
      </xdr:nvSpPr>
      <xdr:spPr>
        <a:xfrm>
          <a:off x="1304925" y="0"/>
          <a:ext cx="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3" name="Dessin 3"/>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4" name="Dessin 4"/>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5" name="Dessin 5"/>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6" name="Dessin 6"/>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7" name="Dessin 7"/>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8" name="Dessin 8"/>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9" name="Dessin 9"/>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0</xdr:row>
      <xdr:rowOff>0</xdr:rowOff>
    </xdr:from>
    <xdr:to>
      <xdr:col>11</xdr:col>
      <xdr:colOff>266700</xdr:colOff>
      <xdr:row>0</xdr:row>
      <xdr:rowOff>0</xdr:rowOff>
    </xdr:to>
    <xdr:sp>
      <xdr:nvSpPr>
        <xdr:cNvPr id="10" name="Dessin 10"/>
        <xdr:cNvSpPr>
          <a:spLocks/>
        </xdr:cNvSpPr>
      </xdr:nvSpPr>
      <xdr:spPr>
        <a:xfrm>
          <a:off x="5514975" y="0"/>
          <a:ext cx="1714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3</xdr:col>
      <xdr:colOff>0</xdr:colOff>
      <xdr:row>0</xdr:row>
      <xdr:rowOff>0</xdr:rowOff>
    </xdr:to>
    <xdr:sp>
      <xdr:nvSpPr>
        <xdr:cNvPr id="11" name="Dessin 12"/>
        <xdr:cNvSpPr>
          <a:spLocks/>
        </xdr:cNvSpPr>
      </xdr:nvSpPr>
      <xdr:spPr>
        <a:xfrm>
          <a:off x="1304925" y="0"/>
          <a:ext cx="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12" name="Dessin 13"/>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13" name="Dessin 14"/>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14" name="Dessin 15"/>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0</xdr:row>
      <xdr:rowOff>0</xdr:rowOff>
    </xdr:from>
    <xdr:to>
      <xdr:col>11</xdr:col>
      <xdr:colOff>266700</xdr:colOff>
      <xdr:row>0</xdr:row>
      <xdr:rowOff>0</xdr:rowOff>
    </xdr:to>
    <xdr:sp>
      <xdr:nvSpPr>
        <xdr:cNvPr id="15" name="Dessin 16"/>
        <xdr:cNvSpPr>
          <a:spLocks/>
        </xdr:cNvSpPr>
      </xdr:nvSpPr>
      <xdr:spPr>
        <a:xfrm>
          <a:off x="5514975" y="0"/>
          <a:ext cx="1714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2</xdr:col>
      <xdr:colOff>571500</xdr:colOff>
      <xdr:row>0</xdr:row>
      <xdr:rowOff>47625</xdr:rowOff>
    </xdr:to>
    <xdr:sp>
      <xdr:nvSpPr>
        <xdr:cNvPr id="16" name="Texte 17"/>
        <xdr:cNvSpPr txBox="1">
          <a:spLocks noChangeArrowheads="1"/>
        </xdr:cNvSpPr>
      </xdr:nvSpPr>
      <xdr:spPr>
        <a:xfrm>
          <a:off x="9525" y="0"/>
          <a:ext cx="1238250" cy="47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J'ai des pâturages permanents</a:t>
          </a:r>
        </a:p>
      </xdr:txBody>
    </xdr:sp>
    <xdr:clientData/>
  </xdr:twoCellAnchor>
  <xdr:twoCellAnchor>
    <xdr:from>
      <xdr:col>3</xdr:col>
      <xdr:colOff>0</xdr:colOff>
      <xdr:row>0</xdr:row>
      <xdr:rowOff>0</xdr:rowOff>
    </xdr:from>
    <xdr:to>
      <xdr:col>3</xdr:col>
      <xdr:colOff>0</xdr:colOff>
      <xdr:row>0</xdr:row>
      <xdr:rowOff>0</xdr:rowOff>
    </xdr:to>
    <xdr:sp>
      <xdr:nvSpPr>
        <xdr:cNvPr id="17" name="Dessin 18"/>
        <xdr:cNvSpPr>
          <a:spLocks/>
        </xdr:cNvSpPr>
      </xdr:nvSpPr>
      <xdr:spPr>
        <a:xfrm>
          <a:off x="1304925" y="0"/>
          <a:ext cx="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3</xdr:col>
      <xdr:colOff>0</xdr:colOff>
      <xdr:row>0</xdr:row>
      <xdr:rowOff>0</xdr:rowOff>
    </xdr:to>
    <xdr:sp>
      <xdr:nvSpPr>
        <xdr:cNvPr id="18" name="Dessin 19"/>
        <xdr:cNvSpPr>
          <a:spLocks/>
        </xdr:cNvSpPr>
      </xdr:nvSpPr>
      <xdr:spPr>
        <a:xfrm>
          <a:off x="1304925" y="0"/>
          <a:ext cx="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19" name="Dessin 20"/>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20" name="Dessin 21"/>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0</xdr:row>
      <xdr:rowOff>0</xdr:rowOff>
    </xdr:from>
    <xdr:to>
      <xdr:col>11</xdr:col>
      <xdr:colOff>266700</xdr:colOff>
      <xdr:row>0</xdr:row>
      <xdr:rowOff>0</xdr:rowOff>
    </xdr:to>
    <xdr:sp>
      <xdr:nvSpPr>
        <xdr:cNvPr id="21" name="Dessin 22"/>
        <xdr:cNvSpPr>
          <a:spLocks/>
        </xdr:cNvSpPr>
      </xdr:nvSpPr>
      <xdr:spPr>
        <a:xfrm>
          <a:off x="5514975" y="0"/>
          <a:ext cx="1714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3</xdr:col>
      <xdr:colOff>0</xdr:colOff>
      <xdr:row>0</xdr:row>
      <xdr:rowOff>0</xdr:rowOff>
    </xdr:to>
    <xdr:sp>
      <xdr:nvSpPr>
        <xdr:cNvPr id="22" name="Dessin 23"/>
        <xdr:cNvSpPr>
          <a:spLocks/>
        </xdr:cNvSpPr>
      </xdr:nvSpPr>
      <xdr:spPr>
        <a:xfrm>
          <a:off x="1304925" y="0"/>
          <a:ext cx="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23" name="Dessin 24"/>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24" name="Dessin 25"/>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0</xdr:row>
      <xdr:rowOff>0</xdr:rowOff>
    </xdr:from>
    <xdr:to>
      <xdr:col>11</xdr:col>
      <xdr:colOff>266700</xdr:colOff>
      <xdr:row>0</xdr:row>
      <xdr:rowOff>0</xdr:rowOff>
    </xdr:to>
    <xdr:sp>
      <xdr:nvSpPr>
        <xdr:cNvPr id="25" name="Dessin 26"/>
        <xdr:cNvSpPr>
          <a:spLocks/>
        </xdr:cNvSpPr>
      </xdr:nvSpPr>
      <xdr:spPr>
        <a:xfrm>
          <a:off x="5514975" y="0"/>
          <a:ext cx="1714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3</xdr:col>
      <xdr:colOff>0</xdr:colOff>
      <xdr:row>0</xdr:row>
      <xdr:rowOff>0</xdr:rowOff>
    </xdr:to>
    <xdr:sp>
      <xdr:nvSpPr>
        <xdr:cNvPr id="26" name="Dessin 27"/>
        <xdr:cNvSpPr>
          <a:spLocks/>
        </xdr:cNvSpPr>
      </xdr:nvSpPr>
      <xdr:spPr>
        <a:xfrm>
          <a:off x="1304925" y="0"/>
          <a:ext cx="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27" name="Dessin 28"/>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28" name="Dessin 29"/>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29" name="Dessin 30"/>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30" name="Dessin 31"/>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31" name="Dessin 32"/>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0</xdr:row>
      <xdr:rowOff>0</xdr:rowOff>
    </xdr:from>
    <xdr:to>
      <xdr:col>11</xdr:col>
      <xdr:colOff>266700</xdr:colOff>
      <xdr:row>0</xdr:row>
      <xdr:rowOff>0</xdr:rowOff>
    </xdr:to>
    <xdr:sp>
      <xdr:nvSpPr>
        <xdr:cNvPr id="32" name="Dessin 33"/>
        <xdr:cNvSpPr>
          <a:spLocks/>
        </xdr:cNvSpPr>
      </xdr:nvSpPr>
      <xdr:spPr>
        <a:xfrm>
          <a:off x="5514975" y="0"/>
          <a:ext cx="1714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33" name="Dessin 34"/>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0</xdr:row>
      <xdr:rowOff>0</xdr:rowOff>
    </xdr:from>
    <xdr:to>
      <xdr:col>9</xdr:col>
      <xdr:colOff>200025</xdr:colOff>
      <xdr:row>0</xdr:row>
      <xdr:rowOff>0</xdr:rowOff>
    </xdr:to>
    <xdr:sp>
      <xdr:nvSpPr>
        <xdr:cNvPr id="34" name="Dessin 35"/>
        <xdr:cNvSpPr>
          <a:spLocks/>
        </xdr:cNvSpPr>
      </xdr:nvSpPr>
      <xdr:spPr>
        <a:xfrm>
          <a:off x="5029200" y="0"/>
          <a:ext cx="133350"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0</xdr:row>
      <xdr:rowOff>0</xdr:rowOff>
    </xdr:from>
    <xdr:to>
      <xdr:col>11</xdr:col>
      <xdr:colOff>266700</xdr:colOff>
      <xdr:row>0</xdr:row>
      <xdr:rowOff>0</xdr:rowOff>
    </xdr:to>
    <xdr:sp>
      <xdr:nvSpPr>
        <xdr:cNvPr id="35" name="Dessin 36"/>
        <xdr:cNvSpPr>
          <a:spLocks/>
        </xdr:cNvSpPr>
      </xdr:nvSpPr>
      <xdr:spPr>
        <a:xfrm>
          <a:off x="5524500" y="0"/>
          <a:ext cx="161925" cy="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xdr:row>
      <xdr:rowOff>9525</xdr:rowOff>
    </xdr:from>
    <xdr:to>
      <xdr:col>2</xdr:col>
      <xdr:colOff>304800</xdr:colOff>
      <xdr:row>24</xdr:row>
      <xdr:rowOff>9525</xdr:rowOff>
    </xdr:to>
    <xdr:sp>
      <xdr:nvSpPr>
        <xdr:cNvPr id="36" name="Texte 37"/>
        <xdr:cNvSpPr txBox="1">
          <a:spLocks noChangeArrowheads="1"/>
        </xdr:cNvSpPr>
      </xdr:nvSpPr>
      <xdr:spPr>
        <a:xfrm>
          <a:off x="104775" y="1809750"/>
          <a:ext cx="876300" cy="2076450"/>
        </a:xfrm>
        <a:prstGeom prst="rect">
          <a:avLst/>
        </a:prstGeom>
        <a:solidFill>
          <a:srgbClr val="99CCFF"/>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Mon exploitation est bordée ou traversée par un ou des cours d'eau</a:t>
          </a:r>
        </a:p>
      </xdr:txBody>
    </xdr:sp>
    <xdr:clientData/>
  </xdr:twoCellAnchor>
  <xdr:twoCellAnchor>
    <xdr:from>
      <xdr:col>10</xdr:col>
      <xdr:colOff>28575</xdr:colOff>
      <xdr:row>17</xdr:row>
      <xdr:rowOff>47625</xdr:rowOff>
    </xdr:from>
    <xdr:to>
      <xdr:col>10</xdr:col>
      <xdr:colOff>171450</xdr:colOff>
      <xdr:row>18</xdr:row>
      <xdr:rowOff>0</xdr:rowOff>
    </xdr:to>
    <xdr:sp>
      <xdr:nvSpPr>
        <xdr:cNvPr id="37" name="Dessin 39"/>
        <xdr:cNvSpPr>
          <a:spLocks/>
        </xdr:cNvSpPr>
      </xdr:nvSpPr>
      <xdr:spPr>
        <a:xfrm>
          <a:off x="5238750" y="28194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21</xdr:row>
      <xdr:rowOff>38100</xdr:rowOff>
    </xdr:from>
    <xdr:to>
      <xdr:col>10</xdr:col>
      <xdr:colOff>171450</xdr:colOff>
      <xdr:row>22</xdr:row>
      <xdr:rowOff>0</xdr:rowOff>
    </xdr:to>
    <xdr:sp>
      <xdr:nvSpPr>
        <xdr:cNvPr id="38" name="Dessin 40"/>
        <xdr:cNvSpPr>
          <a:spLocks/>
        </xdr:cNvSpPr>
      </xdr:nvSpPr>
      <xdr:spPr>
        <a:xfrm>
          <a:off x="5257800" y="3448050"/>
          <a:ext cx="133350"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50</xdr:row>
      <xdr:rowOff>0</xdr:rowOff>
    </xdr:from>
    <xdr:to>
      <xdr:col>2</xdr:col>
      <xdr:colOff>285750</xdr:colOff>
      <xdr:row>59</xdr:row>
      <xdr:rowOff>66675</xdr:rowOff>
    </xdr:to>
    <xdr:sp>
      <xdr:nvSpPr>
        <xdr:cNvPr id="39" name="Texte 74"/>
        <xdr:cNvSpPr txBox="1">
          <a:spLocks noChangeArrowheads="1"/>
        </xdr:cNvSpPr>
      </xdr:nvSpPr>
      <xdr:spPr>
        <a:xfrm>
          <a:off x="95250" y="8858250"/>
          <a:ext cx="866775" cy="1771650"/>
        </a:xfrm>
        <a:prstGeom prst="rect">
          <a:avLst/>
        </a:prstGeom>
        <a:solidFill>
          <a:srgbClr val="E46C0A"/>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J'ai des terres arables</a:t>
          </a:r>
        </a:p>
      </xdr:txBody>
    </xdr:sp>
    <xdr:clientData/>
  </xdr:twoCellAnchor>
  <xdr:twoCellAnchor>
    <xdr:from>
      <xdr:col>2</xdr:col>
      <xdr:colOff>371475</xdr:colOff>
      <xdr:row>52</xdr:row>
      <xdr:rowOff>161925</xdr:rowOff>
    </xdr:from>
    <xdr:to>
      <xdr:col>3</xdr:col>
      <xdr:colOff>0</xdr:colOff>
      <xdr:row>54</xdr:row>
      <xdr:rowOff>114300</xdr:rowOff>
    </xdr:to>
    <xdr:sp>
      <xdr:nvSpPr>
        <xdr:cNvPr id="40" name="Dessin 79"/>
        <xdr:cNvSpPr>
          <a:spLocks/>
        </xdr:cNvSpPr>
      </xdr:nvSpPr>
      <xdr:spPr>
        <a:xfrm flipV="1">
          <a:off x="1047750" y="9591675"/>
          <a:ext cx="257175" cy="2762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50</xdr:row>
      <xdr:rowOff>47625</xdr:rowOff>
    </xdr:from>
    <xdr:to>
      <xdr:col>12</xdr:col>
      <xdr:colOff>304800</xdr:colOff>
      <xdr:row>51</xdr:row>
      <xdr:rowOff>0</xdr:rowOff>
    </xdr:to>
    <xdr:sp>
      <xdr:nvSpPr>
        <xdr:cNvPr id="41" name="Dessin 86"/>
        <xdr:cNvSpPr>
          <a:spLocks/>
        </xdr:cNvSpPr>
      </xdr:nvSpPr>
      <xdr:spPr>
        <a:xfrm>
          <a:off x="5972175" y="8905875"/>
          <a:ext cx="190500" cy="3524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19</xdr:row>
      <xdr:rowOff>9525</xdr:rowOff>
    </xdr:from>
    <xdr:to>
      <xdr:col>10</xdr:col>
      <xdr:colOff>171450</xdr:colOff>
      <xdr:row>19</xdr:row>
      <xdr:rowOff>123825</xdr:rowOff>
    </xdr:to>
    <xdr:sp>
      <xdr:nvSpPr>
        <xdr:cNvPr id="42" name="Dessin 40"/>
        <xdr:cNvSpPr>
          <a:spLocks/>
        </xdr:cNvSpPr>
      </xdr:nvSpPr>
      <xdr:spPr>
        <a:xfrm>
          <a:off x="5257800" y="3105150"/>
          <a:ext cx="133350"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70</xdr:row>
      <xdr:rowOff>0</xdr:rowOff>
    </xdr:from>
    <xdr:to>
      <xdr:col>2</xdr:col>
      <xdr:colOff>628650</xdr:colOff>
      <xdr:row>71</xdr:row>
      <xdr:rowOff>114300</xdr:rowOff>
    </xdr:to>
    <xdr:sp>
      <xdr:nvSpPr>
        <xdr:cNvPr id="43" name="Dessin 80"/>
        <xdr:cNvSpPr>
          <a:spLocks/>
        </xdr:cNvSpPr>
      </xdr:nvSpPr>
      <xdr:spPr>
        <a:xfrm>
          <a:off x="1152525" y="12744450"/>
          <a:ext cx="152400" cy="2762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73</xdr:row>
      <xdr:rowOff>38100</xdr:rowOff>
    </xdr:from>
    <xdr:to>
      <xdr:col>12</xdr:col>
      <xdr:colOff>304800</xdr:colOff>
      <xdr:row>74</xdr:row>
      <xdr:rowOff>66675</xdr:rowOff>
    </xdr:to>
    <xdr:sp>
      <xdr:nvSpPr>
        <xdr:cNvPr id="44" name="Dessin 85"/>
        <xdr:cNvSpPr>
          <a:spLocks/>
        </xdr:cNvSpPr>
      </xdr:nvSpPr>
      <xdr:spPr>
        <a:xfrm>
          <a:off x="5924550" y="13268325"/>
          <a:ext cx="228600" cy="1905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70</xdr:row>
      <xdr:rowOff>28575</xdr:rowOff>
    </xdr:from>
    <xdr:to>
      <xdr:col>10</xdr:col>
      <xdr:colOff>200025</xdr:colOff>
      <xdr:row>70</xdr:row>
      <xdr:rowOff>133350</xdr:rowOff>
    </xdr:to>
    <xdr:sp>
      <xdr:nvSpPr>
        <xdr:cNvPr id="45" name="Dessin 50"/>
        <xdr:cNvSpPr>
          <a:spLocks/>
        </xdr:cNvSpPr>
      </xdr:nvSpPr>
      <xdr:spPr>
        <a:xfrm>
          <a:off x="5276850" y="12773025"/>
          <a:ext cx="133350"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40</xdr:row>
      <xdr:rowOff>38100</xdr:rowOff>
    </xdr:from>
    <xdr:to>
      <xdr:col>10</xdr:col>
      <xdr:colOff>200025</xdr:colOff>
      <xdr:row>40</xdr:row>
      <xdr:rowOff>152400</xdr:rowOff>
    </xdr:to>
    <xdr:sp>
      <xdr:nvSpPr>
        <xdr:cNvPr id="46" name="Dessin 50"/>
        <xdr:cNvSpPr>
          <a:spLocks/>
        </xdr:cNvSpPr>
      </xdr:nvSpPr>
      <xdr:spPr>
        <a:xfrm>
          <a:off x="5276850" y="6934200"/>
          <a:ext cx="133350"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43</xdr:row>
      <xdr:rowOff>114300</xdr:rowOff>
    </xdr:from>
    <xdr:to>
      <xdr:col>10</xdr:col>
      <xdr:colOff>171450</xdr:colOff>
      <xdr:row>43</xdr:row>
      <xdr:rowOff>228600</xdr:rowOff>
    </xdr:to>
    <xdr:sp>
      <xdr:nvSpPr>
        <xdr:cNvPr id="47" name="Dessin 50"/>
        <xdr:cNvSpPr>
          <a:spLocks/>
        </xdr:cNvSpPr>
      </xdr:nvSpPr>
      <xdr:spPr>
        <a:xfrm>
          <a:off x="5238750" y="74961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109</xdr:row>
      <xdr:rowOff>0</xdr:rowOff>
    </xdr:from>
    <xdr:to>
      <xdr:col>12</xdr:col>
      <xdr:colOff>400050</xdr:colOff>
      <xdr:row>110</xdr:row>
      <xdr:rowOff>38100</xdr:rowOff>
    </xdr:to>
    <xdr:sp>
      <xdr:nvSpPr>
        <xdr:cNvPr id="48" name="Dessin 105"/>
        <xdr:cNvSpPr>
          <a:spLocks/>
        </xdr:cNvSpPr>
      </xdr:nvSpPr>
      <xdr:spPr>
        <a:xfrm rot="10800000">
          <a:off x="6067425" y="19240500"/>
          <a:ext cx="190500" cy="2095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C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18</xdr:row>
      <xdr:rowOff>76200</xdr:rowOff>
    </xdr:from>
    <xdr:to>
      <xdr:col>2</xdr:col>
      <xdr:colOff>619125</xdr:colOff>
      <xdr:row>19</xdr:row>
      <xdr:rowOff>114300</xdr:rowOff>
    </xdr:to>
    <xdr:sp>
      <xdr:nvSpPr>
        <xdr:cNvPr id="49" name="Dessin 103"/>
        <xdr:cNvSpPr>
          <a:spLocks/>
        </xdr:cNvSpPr>
      </xdr:nvSpPr>
      <xdr:spPr>
        <a:xfrm>
          <a:off x="1076325" y="3009900"/>
          <a:ext cx="219075" cy="2000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23</xdr:row>
      <xdr:rowOff>0</xdr:rowOff>
    </xdr:from>
    <xdr:to>
      <xdr:col>10</xdr:col>
      <xdr:colOff>161925</xdr:colOff>
      <xdr:row>23</xdr:row>
      <xdr:rowOff>114300</xdr:rowOff>
    </xdr:to>
    <xdr:sp>
      <xdr:nvSpPr>
        <xdr:cNvPr id="50" name="Dessin 40"/>
        <xdr:cNvSpPr>
          <a:spLocks/>
        </xdr:cNvSpPr>
      </xdr:nvSpPr>
      <xdr:spPr>
        <a:xfrm>
          <a:off x="5238750" y="3714750"/>
          <a:ext cx="133350"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40</xdr:row>
      <xdr:rowOff>66675</xdr:rowOff>
    </xdr:from>
    <xdr:to>
      <xdr:col>2</xdr:col>
      <xdr:colOff>304800</xdr:colOff>
      <xdr:row>45</xdr:row>
      <xdr:rowOff>9525</xdr:rowOff>
    </xdr:to>
    <xdr:sp>
      <xdr:nvSpPr>
        <xdr:cNvPr id="51" name="Texte 74"/>
        <xdr:cNvSpPr txBox="1">
          <a:spLocks noChangeArrowheads="1"/>
        </xdr:cNvSpPr>
      </xdr:nvSpPr>
      <xdr:spPr>
        <a:xfrm>
          <a:off x="114300" y="6962775"/>
          <a:ext cx="866775" cy="895350"/>
        </a:xfrm>
        <a:prstGeom prst="rect">
          <a:avLst/>
        </a:prstGeom>
        <a:solidFill>
          <a:srgbClr val="663300"/>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J'ai des terres  arables</a:t>
          </a:r>
        </a:p>
      </xdr:txBody>
    </xdr:sp>
    <xdr:clientData/>
  </xdr:twoCellAnchor>
  <xdr:twoCellAnchor>
    <xdr:from>
      <xdr:col>10</xdr:col>
      <xdr:colOff>47625</xdr:colOff>
      <xdr:row>46</xdr:row>
      <xdr:rowOff>47625</xdr:rowOff>
    </xdr:from>
    <xdr:to>
      <xdr:col>10</xdr:col>
      <xdr:colOff>171450</xdr:colOff>
      <xdr:row>46</xdr:row>
      <xdr:rowOff>161925</xdr:rowOff>
    </xdr:to>
    <xdr:sp>
      <xdr:nvSpPr>
        <xdr:cNvPr id="52" name="Dessin 50"/>
        <xdr:cNvSpPr>
          <a:spLocks/>
        </xdr:cNvSpPr>
      </xdr:nvSpPr>
      <xdr:spPr>
        <a:xfrm>
          <a:off x="5257800" y="8058150"/>
          <a:ext cx="133350"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42</xdr:row>
      <xdr:rowOff>0</xdr:rowOff>
    </xdr:from>
    <xdr:to>
      <xdr:col>3</xdr:col>
      <xdr:colOff>0</xdr:colOff>
      <xdr:row>43</xdr:row>
      <xdr:rowOff>38100</xdr:rowOff>
    </xdr:to>
    <xdr:sp>
      <xdr:nvSpPr>
        <xdr:cNvPr id="53" name="Dessin 80"/>
        <xdr:cNvSpPr>
          <a:spLocks/>
        </xdr:cNvSpPr>
      </xdr:nvSpPr>
      <xdr:spPr>
        <a:xfrm>
          <a:off x="1162050" y="7219950"/>
          <a:ext cx="142875" cy="2000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123825</xdr:colOff>
      <xdr:row>42</xdr:row>
      <xdr:rowOff>0</xdr:rowOff>
    </xdr:from>
    <xdr:to>
      <xdr:col>12</xdr:col>
      <xdr:colOff>257175</xdr:colOff>
      <xdr:row>43</xdr:row>
      <xdr:rowOff>114300</xdr:rowOff>
    </xdr:to>
    <xdr:sp>
      <xdr:nvSpPr>
        <xdr:cNvPr id="54" name="Dessin 80"/>
        <xdr:cNvSpPr>
          <a:spLocks/>
        </xdr:cNvSpPr>
      </xdr:nvSpPr>
      <xdr:spPr>
        <a:xfrm>
          <a:off x="5981700" y="7219950"/>
          <a:ext cx="133350" cy="2762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87</xdr:row>
      <xdr:rowOff>9525</xdr:rowOff>
    </xdr:from>
    <xdr:to>
      <xdr:col>10</xdr:col>
      <xdr:colOff>161925</xdr:colOff>
      <xdr:row>87</xdr:row>
      <xdr:rowOff>123825</xdr:rowOff>
    </xdr:to>
    <xdr:sp>
      <xdr:nvSpPr>
        <xdr:cNvPr id="55" name="Dessin 50"/>
        <xdr:cNvSpPr>
          <a:spLocks/>
        </xdr:cNvSpPr>
      </xdr:nvSpPr>
      <xdr:spPr>
        <a:xfrm>
          <a:off x="5238750" y="15573375"/>
          <a:ext cx="133350"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68</xdr:row>
      <xdr:rowOff>161925</xdr:rowOff>
    </xdr:from>
    <xdr:to>
      <xdr:col>2</xdr:col>
      <xdr:colOff>333375</xdr:colOff>
      <xdr:row>72</xdr:row>
      <xdr:rowOff>114300</xdr:rowOff>
    </xdr:to>
    <xdr:sp>
      <xdr:nvSpPr>
        <xdr:cNvPr id="56" name="Texte 74"/>
        <xdr:cNvSpPr txBox="1">
          <a:spLocks noChangeArrowheads="1"/>
        </xdr:cNvSpPr>
      </xdr:nvSpPr>
      <xdr:spPr>
        <a:xfrm>
          <a:off x="133350" y="12553950"/>
          <a:ext cx="876300" cy="628650"/>
        </a:xfrm>
        <a:prstGeom prst="rect">
          <a:avLst/>
        </a:prstGeom>
        <a:solidFill>
          <a:srgbClr val="FCD5B5"/>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J'ai des terres en production ou gelées</a:t>
          </a:r>
        </a:p>
      </xdr:txBody>
    </xdr:sp>
    <xdr:clientData/>
  </xdr:twoCellAnchor>
  <xdr:twoCellAnchor>
    <xdr:from>
      <xdr:col>10</xdr:col>
      <xdr:colOff>57150</xdr:colOff>
      <xdr:row>68</xdr:row>
      <xdr:rowOff>76200</xdr:rowOff>
    </xdr:from>
    <xdr:to>
      <xdr:col>10</xdr:col>
      <xdr:colOff>190500</xdr:colOff>
      <xdr:row>69</xdr:row>
      <xdr:rowOff>0</xdr:rowOff>
    </xdr:to>
    <xdr:sp>
      <xdr:nvSpPr>
        <xdr:cNvPr id="57" name="Dessin 50"/>
        <xdr:cNvSpPr>
          <a:spLocks/>
        </xdr:cNvSpPr>
      </xdr:nvSpPr>
      <xdr:spPr>
        <a:xfrm>
          <a:off x="5267325" y="12468225"/>
          <a:ext cx="133350"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71</xdr:row>
      <xdr:rowOff>47625</xdr:rowOff>
    </xdr:from>
    <xdr:to>
      <xdr:col>10</xdr:col>
      <xdr:colOff>161925</xdr:colOff>
      <xdr:row>71</xdr:row>
      <xdr:rowOff>161925</xdr:rowOff>
    </xdr:to>
    <xdr:sp>
      <xdr:nvSpPr>
        <xdr:cNvPr id="58" name="Dessin 50"/>
        <xdr:cNvSpPr>
          <a:spLocks/>
        </xdr:cNvSpPr>
      </xdr:nvSpPr>
      <xdr:spPr>
        <a:xfrm>
          <a:off x="5229225" y="129540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72</xdr:row>
      <xdr:rowOff>28575</xdr:rowOff>
    </xdr:from>
    <xdr:to>
      <xdr:col>10</xdr:col>
      <xdr:colOff>171450</xdr:colOff>
      <xdr:row>72</xdr:row>
      <xdr:rowOff>133350</xdr:rowOff>
    </xdr:to>
    <xdr:sp>
      <xdr:nvSpPr>
        <xdr:cNvPr id="59" name="Dessin 50"/>
        <xdr:cNvSpPr>
          <a:spLocks/>
        </xdr:cNvSpPr>
      </xdr:nvSpPr>
      <xdr:spPr>
        <a:xfrm>
          <a:off x="5238750" y="130968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79</xdr:row>
      <xdr:rowOff>28575</xdr:rowOff>
    </xdr:from>
    <xdr:to>
      <xdr:col>10</xdr:col>
      <xdr:colOff>200025</xdr:colOff>
      <xdr:row>79</xdr:row>
      <xdr:rowOff>133350</xdr:rowOff>
    </xdr:to>
    <xdr:sp>
      <xdr:nvSpPr>
        <xdr:cNvPr id="60" name="Dessin 50"/>
        <xdr:cNvSpPr>
          <a:spLocks/>
        </xdr:cNvSpPr>
      </xdr:nvSpPr>
      <xdr:spPr>
        <a:xfrm>
          <a:off x="5276850" y="14297025"/>
          <a:ext cx="133350"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77</xdr:row>
      <xdr:rowOff>76200</xdr:rowOff>
    </xdr:from>
    <xdr:to>
      <xdr:col>10</xdr:col>
      <xdr:colOff>161925</xdr:colOff>
      <xdr:row>77</xdr:row>
      <xdr:rowOff>228600</xdr:rowOff>
    </xdr:to>
    <xdr:sp>
      <xdr:nvSpPr>
        <xdr:cNvPr id="61" name="Dessin 50"/>
        <xdr:cNvSpPr>
          <a:spLocks/>
        </xdr:cNvSpPr>
      </xdr:nvSpPr>
      <xdr:spPr>
        <a:xfrm>
          <a:off x="5267325" y="13954125"/>
          <a:ext cx="114300" cy="1524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81</xdr:row>
      <xdr:rowOff>0</xdr:rowOff>
    </xdr:from>
    <xdr:to>
      <xdr:col>10</xdr:col>
      <xdr:colOff>152400</xdr:colOff>
      <xdr:row>81</xdr:row>
      <xdr:rowOff>114300</xdr:rowOff>
    </xdr:to>
    <xdr:sp>
      <xdr:nvSpPr>
        <xdr:cNvPr id="62" name="Dessin 50"/>
        <xdr:cNvSpPr>
          <a:spLocks/>
        </xdr:cNvSpPr>
      </xdr:nvSpPr>
      <xdr:spPr>
        <a:xfrm>
          <a:off x="5219700" y="145923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83</xdr:row>
      <xdr:rowOff>28575</xdr:rowOff>
    </xdr:from>
    <xdr:to>
      <xdr:col>10</xdr:col>
      <xdr:colOff>190500</xdr:colOff>
      <xdr:row>83</xdr:row>
      <xdr:rowOff>133350</xdr:rowOff>
    </xdr:to>
    <xdr:sp>
      <xdr:nvSpPr>
        <xdr:cNvPr id="63" name="Dessin 50"/>
        <xdr:cNvSpPr>
          <a:spLocks/>
        </xdr:cNvSpPr>
      </xdr:nvSpPr>
      <xdr:spPr>
        <a:xfrm>
          <a:off x="5238750" y="14944725"/>
          <a:ext cx="152400"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74</xdr:row>
      <xdr:rowOff>47625</xdr:rowOff>
    </xdr:from>
    <xdr:to>
      <xdr:col>10</xdr:col>
      <xdr:colOff>190500</xdr:colOff>
      <xdr:row>74</xdr:row>
      <xdr:rowOff>152400</xdr:rowOff>
    </xdr:to>
    <xdr:sp>
      <xdr:nvSpPr>
        <xdr:cNvPr id="64" name="Dessin 50"/>
        <xdr:cNvSpPr>
          <a:spLocks/>
        </xdr:cNvSpPr>
      </xdr:nvSpPr>
      <xdr:spPr>
        <a:xfrm>
          <a:off x="5267325" y="13439775"/>
          <a:ext cx="133350" cy="952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104775</xdr:colOff>
      <xdr:row>18</xdr:row>
      <xdr:rowOff>133350</xdr:rowOff>
    </xdr:from>
    <xdr:to>
      <xdr:col>12</xdr:col>
      <xdr:colOff>304800</xdr:colOff>
      <xdr:row>20</xdr:row>
      <xdr:rowOff>28575</xdr:rowOff>
    </xdr:to>
    <xdr:sp>
      <xdr:nvSpPr>
        <xdr:cNvPr id="65" name="Dessin 84"/>
        <xdr:cNvSpPr>
          <a:spLocks/>
        </xdr:cNvSpPr>
      </xdr:nvSpPr>
      <xdr:spPr>
        <a:xfrm>
          <a:off x="5962650" y="3067050"/>
          <a:ext cx="200025" cy="2190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3</xdr:row>
      <xdr:rowOff>9525</xdr:rowOff>
    </xdr:from>
    <xdr:to>
      <xdr:col>2</xdr:col>
      <xdr:colOff>342900</xdr:colOff>
      <xdr:row>6</xdr:row>
      <xdr:rowOff>95250</xdr:rowOff>
    </xdr:to>
    <xdr:sp>
      <xdr:nvSpPr>
        <xdr:cNvPr id="66" name="Texte 37"/>
        <xdr:cNvSpPr txBox="1">
          <a:spLocks noChangeArrowheads="1"/>
        </xdr:cNvSpPr>
      </xdr:nvSpPr>
      <xdr:spPr>
        <a:xfrm>
          <a:off x="142875" y="504825"/>
          <a:ext cx="876300" cy="571500"/>
        </a:xfrm>
        <a:prstGeom prst="rect">
          <a:avLst/>
        </a:prstGeom>
        <a:solidFill>
          <a:srgbClr val="00B050"/>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J'ai des prairies permanentes</a:t>
          </a:r>
        </a:p>
      </xdr:txBody>
    </xdr:sp>
    <xdr:clientData/>
  </xdr:twoCellAnchor>
  <xdr:twoCellAnchor>
    <xdr:from>
      <xdr:col>2</xdr:col>
      <xdr:colOff>390525</xdr:colOff>
      <xdr:row>4</xdr:row>
      <xdr:rowOff>161925</xdr:rowOff>
    </xdr:from>
    <xdr:to>
      <xdr:col>3</xdr:col>
      <xdr:colOff>0</xdr:colOff>
      <xdr:row>6</xdr:row>
      <xdr:rowOff>0</xdr:rowOff>
    </xdr:to>
    <xdr:sp>
      <xdr:nvSpPr>
        <xdr:cNvPr id="67" name="Dessin 103"/>
        <xdr:cNvSpPr>
          <a:spLocks/>
        </xdr:cNvSpPr>
      </xdr:nvSpPr>
      <xdr:spPr>
        <a:xfrm>
          <a:off x="1066800" y="819150"/>
          <a:ext cx="238125" cy="1619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9</xdr:row>
      <xdr:rowOff>38100</xdr:rowOff>
    </xdr:from>
    <xdr:to>
      <xdr:col>10</xdr:col>
      <xdr:colOff>171450</xdr:colOff>
      <xdr:row>9</xdr:row>
      <xdr:rowOff>152400</xdr:rowOff>
    </xdr:to>
    <xdr:sp>
      <xdr:nvSpPr>
        <xdr:cNvPr id="68" name="Dessin 56"/>
        <xdr:cNvSpPr>
          <a:spLocks/>
        </xdr:cNvSpPr>
      </xdr:nvSpPr>
      <xdr:spPr>
        <a:xfrm>
          <a:off x="5238750" y="15144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xdr:row>
      <xdr:rowOff>0</xdr:rowOff>
    </xdr:from>
    <xdr:to>
      <xdr:col>2</xdr:col>
      <xdr:colOff>285750</xdr:colOff>
      <xdr:row>10</xdr:row>
      <xdr:rowOff>66675</xdr:rowOff>
    </xdr:to>
    <xdr:sp>
      <xdr:nvSpPr>
        <xdr:cNvPr id="69" name="Texte 74"/>
        <xdr:cNvSpPr txBox="1">
          <a:spLocks noChangeArrowheads="1"/>
        </xdr:cNvSpPr>
      </xdr:nvSpPr>
      <xdr:spPr>
        <a:xfrm>
          <a:off x="95250" y="1304925"/>
          <a:ext cx="866775" cy="400050"/>
        </a:xfrm>
        <a:prstGeom prst="rect">
          <a:avLst/>
        </a:prstGeom>
        <a:solidFill>
          <a:srgbClr val="E46C0A"/>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J'ai des surfaces COP</a:t>
          </a:r>
        </a:p>
      </xdr:txBody>
    </xdr:sp>
    <xdr:clientData/>
  </xdr:twoCellAnchor>
  <xdr:twoCellAnchor>
    <xdr:from>
      <xdr:col>2</xdr:col>
      <xdr:colOff>419100</xdr:colOff>
      <xdr:row>8</xdr:row>
      <xdr:rowOff>76200</xdr:rowOff>
    </xdr:from>
    <xdr:to>
      <xdr:col>2</xdr:col>
      <xdr:colOff>628650</xdr:colOff>
      <xdr:row>9</xdr:row>
      <xdr:rowOff>123825</xdr:rowOff>
    </xdr:to>
    <xdr:sp>
      <xdr:nvSpPr>
        <xdr:cNvPr id="70" name="Dessin 79"/>
        <xdr:cNvSpPr>
          <a:spLocks/>
        </xdr:cNvSpPr>
      </xdr:nvSpPr>
      <xdr:spPr>
        <a:xfrm>
          <a:off x="1095375" y="1381125"/>
          <a:ext cx="209550" cy="2190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8</xdr:row>
      <xdr:rowOff>47625</xdr:rowOff>
    </xdr:from>
    <xdr:to>
      <xdr:col>12</xdr:col>
      <xdr:colOff>304800</xdr:colOff>
      <xdr:row>9</xdr:row>
      <xdr:rowOff>95250</xdr:rowOff>
    </xdr:to>
    <xdr:sp>
      <xdr:nvSpPr>
        <xdr:cNvPr id="71" name="Dessin 86"/>
        <xdr:cNvSpPr>
          <a:spLocks/>
        </xdr:cNvSpPr>
      </xdr:nvSpPr>
      <xdr:spPr>
        <a:xfrm>
          <a:off x="5972175" y="1352550"/>
          <a:ext cx="190500" cy="2190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28575</xdr:rowOff>
    </xdr:from>
    <xdr:to>
      <xdr:col>10</xdr:col>
      <xdr:colOff>161925</xdr:colOff>
      <xdr:row>13</xdr:row>
      <xdr:rowOff>152400</xdr:rowOff>
    </xdr:to>
    <xdr:sp>
      <xdr:nvSpPr>
        <xdr:cNvPr id="72" name="Dessin 39"/>
        <xdr:cNvSpPr>
          <a:spLocks/>
        </xdr:cNvSpPr>
      </xdr:nvSpPr>
      <xdr:spPr>
        <a:xfrm>
          <a:off x="5238750" y="2152650"/>
          <a:ext cx="133350"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0</xdr:rowOff>
    </xdr:from>
    <xdr:to>
      <xdr:col>2</xdr:col>
      <xdr:colOff>200025</xdr:colOff>
      <xdr:row>30</xdr:row>
      <xdr:rowOff>28575</xdr:rowOff>
    </xdr:to>
    <xdr:sp>
      <xdr:nvSpPr>
        <xdr:cNvPr id="73" name="Texte 74"/>
        <xdr:cNvSpPr txBox="1">
          <a:spLocks noChangeArrowheads="1"/>
        </xdr:cNvSpPr>
      </xdr:nvSpPr>
      <xdr:spPr>
        <a:xfrm>
          <a:off x="0" y="4419600"/>
          <a:ext cx="876300" cy="400050"/>
        </a:xfrm>
        <a:prstGeom prst="rect">
          <a:avLst/>
        </a:prstGeom>
        <a:solidFill>
          <a:srgbClr val="993300"/>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J'ai des surfaces COP</a:t>
          </a:r>
        </a:p>
      </xdr:txBody>
    </xdr:sp>
    <xdr:clientData/>
  </xdr:twoCellAnchor>
  <xdr:twoCellAnchor>
    <xdr:from>
      <xdr:col>2</xdr:col>
      <xdr:colOff>323850</xdr:colOff>
      <xdr:row>28</xdr:row>
      <xdr:rowOff>66675</xdr:rowOff>
    </xdr:from>
    <xdr:to>
      <xdr:col>2</xdr:col>
      <xdr:colOff>476250</xdr:colOff>
      <xdr:row>29</xdr:row>
      <xdr:rowOff>85725</xdr:rowOff>
    </xdr:to>
    <xdr:sp>
      <xdr:nvSpPr>
        <xdr:cNvPr id="74" name="Dessin 79"/>
        <xdr:cNvSpPr>
          <a:spLocks/>
        </xdr:cNvSpPr>
      </xdr:nvSpPr>
      <xdr:spPr>
        <a:xfrm>
          <a:off x="1000125" y="4486275"/>
          <a:ext cx="152400" cy="2190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54</xdr:row>
      <xdr:rowOff>9525</xdr:rowOff>
    </xdr:from>
    <xdr:to>
      <xdr:col>10</xdr:col>
      <xdr:colOff>161925</xdr:colOff>
      <xdr:row>54</xdr:row>
      <xdr:rowOff>133350</xdr:rowOff>
    </xdr:to>
    <xdr:sp>
      <xdr:nvSpPr>
        <xdr:cNvPr id="75" name="Dessin 50"/>
        <xdr:cNvSpPr>
          <a:spLocks/>
        </xdr:cNvSpPr>
      </xdr:nvSpPr>
      <xdr:spPr>
        <a:xfrm>
          <a:off x="5229225" y="976312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58</xdr:row>
      <xdr:rowOff>0</xdr:rowOff>
    </xdr:from>
    <xdr:to>
      <xdr:col>10</xdr:col>
      <xdr:colOff>142875</xdr:colOff>
      <xdr:row>58</xdr:row>
      <xdr:rowOff>114300</xdr:rowOff>
    </xdr:to>
    <xdr:sp>
      <xdr:nvSpPr>
        <xdr:cNvPr id="76" name="Dessin 50"/>
        <xdr:cNvSpPr>
          <a:spLocks/>
        </xdr:cNvSpPr>
      </xdr:nvSpPr>
      <xdr:spPr>
        <a:xfrm>
          <a:off x="5210175" y="104013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69</xdr:row>
      <xdr:rowOff>0</xdr:rowOff>
    </xdr:from>
    <xdr:to>
      <xdr:col>10</xdr:col>
      <xdr:colOff>200025</xdr:colOff>
      <xdr:row>69</xdr:row>
      <xdr:rowOff>161925</xdr:rowOff>
    </xdr:to>
    <xdr:sp>
      <xdr:nvSpPr>
        <xdr:cNvPr id="77" name="Dessin 50"/>
        <xdr:cNvSpPr>
          <a:spLocks/>
        </xdr:cNvSpPr>
      </xdr:nvSpPr>
      <xdr:spPr>
        <a:xfrm>
          <a:off x="5276850" y="12582525"/>
          <a:ext cx="133350" cy="1619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66</xdr:row>
      <xdr:rowOff>47625</xdr:rowOff>
    </xdr:from>
    <xdr:to>
      <xdr:col>10</xdr:col>
      <xdr:colOff>152400</xdr:colOff>
      <xdr:row>66</xdr:row>
      <xdr:rowOff>171450</xdr:rowOff>
    </xdr:to>
    <xdr:sp>
      <xdr:nvSpPr>
        <xdr:cNvPr id="78" name="Dessin 50"/>
        <xdr:cNvSpPr>
          <a:spLocks/>
        </xdr:cNvSpPr>
      </xdr:nvSpPr>
      <xdr:spPr>
        <a:xfrm>
          <a:off x="5229225" y="11991975"/>
          <a:ext cx="133350"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85</xdr:row>
      <xdr:rowOff>9525</xdr:rowOff>
    </xdr:from>
    <xdr:to>
      <xdr:col>10</xdr:col>
      <xdr:colOff>200025</xdr:colOff>
      <xdr:row>85</xdr:row>
      <xdr:rowOff>123825</xdr:rowOff>
    </xdr:to>
    <xdr:sp>
      <xdr:nvSpPr>
        <xdr:cNvPr id="79" name="Dessin 50"/>
        <xdr:cNvSpPr>
          <a:spLocks/>
        </xdr:cNvSpPr>
      </xdr:nvSpPr>
      <xdr:spPr>
        <a:xfrm>
          <a:off x="5276850" y="15249525"/>
          <a:ext cx="133350"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2</xdr:col>
      <xdr:colOff>200025</xdr:colOff>
      <xdr:row>98</xdr:row>
      <xdr:rowOff>28575</xdr:rowOff>
    </xdr:to>
    <xdr:sp>
      <xdr:nvSpPr>
        <xdr:cNvPr id="80" name="Texte 74"/>
        <xdr:cNvSpPr txBox="1">
          <a:spLocks noChangeArrowheads="1"/>
        </xdr:cNvSpPr>
      </xdr:nvSpPr>
      <xdr:spPr>
        <a:xfrm>
          <a:off x="0" y="17030700"/>
          <a:ext cx="876300" cy="400050"/>
        </a:xfrm>
        <a:prstGeom prst="rect">
          <a:avLst/>
        </a:prstGeom>
        <a:solidFill>
          <a:srgbClr val="00B050"/>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none" baseline="0">
              <a:solidFill>
                <a:srgbClr val="FFFFFF"/>
              </a:solidFill>
              <a:latin typeface="Arial"/>
              <a:ea typeface="Arial"/>
              <a:cs typeface="Arial"/>
            </a:rPr>
            <a:t>J'ai des surfaces PP</a:t>
          </a:r>
        </a:p>
      </xdr:txBody>
    </xdr:sp>
    <xdr:clientData/>
  </xdr:twoCellAnchor>
  <xdr:twoCellAnchor>
    <xdr:from>
      <xdr:col>2</xdr:col>
      <xdr:colOff>323850</xdr:colOff>
      <xdr:row>96</xdr:row>
      <xdr:rowOff>66675</xdr:rowOff>
    </xdr:from>
    <xdr:to>
      <xdr:col>2</xdr:col>
      <xdr:colOff>476250</xdr:colOff>
      <xdr:row>97</xdr:row>
      <xdr:rowOff>85725</xdr:rowOff>
    </xdr:to>
    <xdr:sp>
      <xdr:nvSpPr>
        <xdr:cNvPr id="81" name="Dessin 79"/>
        <xdr:cNvSpPr>
          <a:spLocks/>
        </xdr:cNvSpPr>
      </xdr:nvSpPr>
      <xdr:spPr>
        <a:xfrm>
          <a:off x="1000125" y="17097375"/>
          <a:ext cx="152400" cy="2190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105</xdr:row>
      <xdr:rowOff>0</xdr:rowOff>
    </xdr:from>
    <xdr:to>
      <xdr:col>2</xdr:col>
      <xdr:colOff>209550</xdr:colOff>
      <xdr:row>110</xdr:row>
      <xdr:rowOff>95250</xdr:rowOff>
    </xdr:to>
    <xdr:pic>
      <xdr:nvPicPr>
        <xdr:cNvPr id="82" name="Image 1"/>
        <xdr:cNvPicPr preferRelativeResize="1">
          <a:picLocks noChangeAspect="1"/>
        </xdr:cNvPicPr>
      </xdr:nvPicPr>
      <xdr:blipFill>
        <a:blip r:embed="rId1"/>
        <a:stretch>
          <a:fillRect/>
        </a:stretch>
      </xdr:blipFill>
      <xdr:spPr>
        <a:xfrm>
          <a:off x="95250" y="18583275"/>
          <a:ext cx="79057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16</xdr:row>
      <xdr:rowOff>161925</xdr:rowOff>
    </xdr:from>
    <xdr:to>
      <xdr:col>2</xdr:col>
      <xdr:colOff>76200</xdr:colOff>
      <xdr:row>23</xdr:row>
      <xdr:rowOff>28575</xdr:rowOff>
    </xdr:to>
    <xdr:sp>
      <xdr:nvSpPr>
        <xdr:cNvPr id="1" name="Text Box 1"/>
        <xdr:cNvSpPr txBox="1">
          <a:spLocks noChangeArrowheads="1"/>
        </xdr:cNvSpPr>
      </xdr:nvSpPr>
      <xdr:spPr>
        <a:xfrm>
          <a:off x="152400" y="2800350"/>
          <a:ext cx="752475" cy="99060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J'élève des animaux autres que veaux et porcs (en bâtiment)</a:t>
          </a:r>
        </a:p>
      </xdr:txBody>
    </xdr:sp>
    <xdr:clientData/>
  </xdr:twoCellAnchor>
  <xdr:twoCellAnchor>
    <xdr:from>
      <xdr:col>12</xdr:col>
      <xdr:colOff>190500</xdr:colOff>
      <xdr:row>7</xdr:row>
      <xdr:rowOff>114300</xdr:rowOff>
    </xdr:from>
    <xdr:to>
      <xdr:col>12</xdr:col>
      <xdr:colOff>485775</xdr:colOff>
      <xdr:row>9</xdr:row>
      <xdr:rowOff>66675</xdr:rowOff>
    </xdr:to>
    <xdr:sp>
      <xdr:nvSpPr>
        <xdr:cNvPr id="2" name="Dessin 13"/>
        <xdr:cNvSpPr>
          <a:spLocks/>
        </xdr:cNvSpPr>
      </xdr:nvSpPr>
      <xdr:spPr>
        <a:xfrm>
          <a:off x="6076950" y="1314450"/>
          <a:ext cx="295275" cy="2762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34</xdr:row>
      <xdr:rowOff>38100</xdr:rowOff>
    </xdr:from>
    <xdr:to>
      <xdr:col>8</xdr:col>
      <xdr:colOff>361950</xdr:colOff>
      <xdr:row>34</xdr:row>
      <xdr:rowOff>152400</xdr:rowOff>
    </xdr:to>
    <xdr:sp>
      <xdr:nvSpPr>
        <xdr:cNvPr id="3" name="Dessin 13"/>
        <xdr:cNvSpPr>
          <a:spLocks/>
        </xdr:cNvSpPr>
      </xdr:nvSpPr>
      <xdr:spPr>
        <a:xfrm>
          <a:off x="4829175" y="55435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228600</xdr:colOff>
      <xdr:row>19</xdr:row>
      <xdr:rowOff>0</xdr:rowOff>
    </xdr:from>
    <xdr:to>
      <xdr:col>12</xdr:col>
      <xdr:colOff>533400</xdr:colOff>
      <xdr:row>20</xdr:row>
      <xdr:rowOff>85725</xdr:rowOff>
    </xdr:to>
    <xdr:sp>
      <xdr:nvSpPr>
        <xdr:cNvPr id="4" name="Dessin 13"/>
        <xdr:cNvSpPr>
          <a:spLocks/>
        </xdr:cNvSpPr>
      </xdr:nvSpPr>
      <xdr:spPr>
        <a:xfrm>
          <a:off x="6115050" y="3162300"/>
          <a:ext cx="295275" cy="2476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46</xdr:row>
      <xdr:rowOff>114300</xdr:rowOff>
    </xdr:from>
    <xdr:to>
      <xdr:col>12</xdr:col>
      <xdr:colOff>504825</xdr:colOff>
      <xdr:row>47</xdr:row>
      <xdr:rowOff>123825</xdr:rowOff>
    </xdr:to>
    <xdr:sp>
      <xdr:nvSpPr>
        <xdr:cNvPr id="5" name="Dessin 13"/>
        <xdr:cNvSpPr>
          <a:spLocks/>
        </xdr:cNvSpPr>
      </xdr:nvSpPr>
      <xdr:spPr>
        <a:xfrm>
          <a:off x="6096000" y="7915275"/>
          <a:ext cx="295275" cy="3238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28</xdr:row>
      <xdr:rowOff>114300</xdr:rowOff>
    </xdr:from>
    <xdr:to>
      <xdr:col>12</xdr:col>
      <xdr:colOff>476250</xdr:colOff>
      <xdr:row>30</xdr:row>
      <xdr:rowOff>76200</xdr:rowOff>
    </xdr:to>
    <xdr:sp>
      <xdr:nvSpPr>
        <xdr:cNvPr id="6" name="Dessin 13"/>
        <xdr:cNvSpPr>
          <a:spLocks/>
        </xdr:cNvSpPr>
      </xdr:nvSpPr>
      <xdr:spPr>
        <a:xfrm>
          <a:off x="6067425" y="4705350"/>
          <a:ext cx="295275" cy="2952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15</xdr:row>
      <xdr:rowOff>38100</xdr:rowOff>
    </xdr:from>
    <xdr:to>
      <xdr:col>8</xdr:col>
      <xdr:colOff>352425</xdr:colOff>
      <xdr:row>15</xdr:row>
      <xdr:rowOff>152400</xdr:rowOff>
    </xdr:to>
    <xdr:sp>
      <xdr:nvSpPr>
        <xdr:cNvPr id="7" name="Dessin 13"/>
        <xdr:cNvSpPr>
          <a:spLocks/>
        </xdr:cNvSpPr>
      </xdr:nvSpPr>
      <xdr:spPr>
        <a:xfrm>
          <a:off x="4819650" y="248602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18</xdr:row>
      <xdr:rowOff>38100</xdr:rowOff>
    </xdr:from>
    <xdr:to>
      <xdr:col>2</xdr:col>
      <xdr:colOff>400050</xdr:colOff>
      <xdr:row>21</xdr:row>
      <xdr:rowOff>95250</xdr:rowOff>
    </xdr:to>
    <xdr:sp>
      <xdr:nvSpPr>
        <xdr:cNvPr id="8" name="Dessin 13"/>
        <xdr:cNvSpPr>
          <a:spLocks/>
        </xdr:cNvSpPr>
      </xdr:nvSpPr>
      <xdr:spPr>
        <a:xfrm>
          <a:off x="933450" y="3038475"/>
          <a:ext cx="304800" cy="5429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xdr:row>
      <xdr:rowOff>38100</xdr:rowOff>
    </xdr:from>
    <xdr:to>
      <xdr:col>2</xdr:col>
      <xdr:colOff>581025</xdr:colOff>
      <xdr:row>36</xdr:row>
      <xdr:rowOff>133350</xdr:rowOff>
    </xdr:to>
    <xdr:sp>
      <xdr:nvSpPr>
        <xdr:cNvPr id="9" name="Dessin 7"/>
        <xdr:cNvSpPr>
          <a:spLocks/>
        </xdr:cNvSpPr>
      </xdr:nvSpPr>
      <xdr:spPr>
        <a:xfrm>
          <a:off x="1295400" y="581025"/>
          <a:ext cx="114300" cy="539115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152400</xdr:rowOff>
    </xdr:from>
    <xdr:to>
      <xdr:col>2</xdr:col>
      <xdr:colOff>38100</xdr:colOff>
      <xdr:row>54</xdr:row>
      <xdr:rowOff>133350</xdr:rowOff>
    </xdr:to>
    <xdr:sp>
      <xdr:nvSpPr>
        <xdr:cNvPr id="10" name="Text Box 49"/>
        <xdr:cNvSpPr txBox="1">
          <a:spLocks noChangeArrowheads="1"/>
        </xdr:cNvSpPr>
      </xdr:nvSpPr>
      <xdr:spPr>
        <a:xfrm>
          <a:off x="114300" y="9486900"/>
          <a:ext cx="752475" cy="3048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J'élève des animaux </a:t>
          </a:r>
        </a:p>
      </xdr:txBody>
    </xdr:sp>
    <xdr:clientData/>
  </xdr:twoCellAnchor>
  <xdr:twoCellAnchor>
    <xdr:from>
      <xdr:col>2</xdr:col>
      <xdr:colOff>409575</xdr:colOff>
      <xdr:row>52</xdr:row>
      <xdr:rowOff>0</xdr:rowOff>
    </xdr:from>
    <xdr:to>
      <xdr:col>2</xdr:col>
      <xdr:colOff>590550</xdr:colOff>
      <xdr:row>57</xdr:row>
      <xdr:rowOff>9525</xdr:rowOff>
    </xdr:to>
    <xdr:sp>
      <xdr:nvSpPr>
        <xdr:cNvPr id="11" name="Dessin 7"/>
        <xdr:cNvSpPr>
          <a:spLocks/>
        </xdr:cNvSpPr>
      </xdr:nvSpPr>
      <xdr:spPr>
        <a:xfrm>
          <a:off x="1238250" y="9163050"/>
          <a:ext cx="180975" cy="1019175"/>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53</xdr:row>
      <xdr:rowOff>123825</xdr:rowOff>
    </xdr:from>
    <xdr:to>
      <xdr:col>12</xdr:col>
      <xdr:colOff>504825</xdr:colOff>
      <xdr:row>55</xdr:row>
      <xdr:rowOff>28575</xdr:rowOff>
    </xdr:to>
    <xdr:sp>
      <xdr:nvSpPr>
        <xdr:cNvPr id="12" name="Dessin 13"/>
        <xdr:cNvSpPr>
          <a:spLocks/>
        </xdr:cNvSpPr>
      </xdr:nvSpPr>
      <xdr:spPr>
        <a:xfrm>
          <a:off x="6096000" y="9458325"/>
          <a:ext cx="295275" cy="3905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38</xdr:row>
      <xdr:rowOff>104775</xdr:rowOff>
    </xdr:from>
    <xdr:to>
      <xdr:col>13</xdr:col>
      <xdr:colOff>9525</xdr:colOff>
      <xdr:row>39</xdr:row>
      <xdr:rowOff>9525</xdr:rowOff>
    </xdr:to>
    <xdr:sp>
      <xdr:nvSpPr>
        <xdr:cNvPr id="13" name="Dessin 36"/>
        <xdr:cNvSpPr>
          <a:spLocks/>
        </xdr:cNvSpPr>
      </xdr:nvSpPr>
      <xdr:spPr>
        <a:xfrm>
          <a:off x="5962650" y="6276975"/>
          <a:ext cx="552450" cy="2000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76200</xdr:colOff>
      <xdr:row>38</xdr:row>
      <xdr:rowOff>0</xdr:rowOff>
    </xdr:from>
    <xdr:to>
      <xdr:col>12</xdr:col>
      <xdr:colOff>571500</xdr:colOff>
      <xdr:row>38</xdr:row>
      <xdr:rowOff>142875</xdr:rowOff>
    </xdr:to>
    <xdr:sp>
      <xdr:nvSpPr>
        <xdr:cNvPr id="14" name="Texte 38"/>
        <xdr:cNvSpPr txBox="1">
          <a:spLocks noChangeArrowheads="1"/>
        </xdr:cNvSpPr>
      </xdr:nvSpPr>
      <xdr:spPr>
        <a:xfrm>
          <a:off x="5962650" y="6172200"/>
          <a:ext cx="495300" cy="142875"/>
        </a:xfrm>
        <a:prstGeom prst="rect">
          <a:avLst/>
        </a:prstGeom>
        <a:solidFill>
          <a:srgbClr val="FFC000"/>
        </a:solidFill>
        <a:ln w="9525" cmpd="sng">
          <a:noFill/>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suite</a:t>
          </a:r>
        </a:p>
      </xdr:txBody>
    </xdr:sp>
    <xdr:clientData/>
  </xdr:twoCellAnchor>
  <xdr:twoCellAnchor>
    <xdr:from>
      <xdr:col>8</xdr:col>
      <xdr:colOff>219075</xdr:colOff>
      <xdr:row>35</xdr:row>
      <xdr:rowOff>28575</xdr:rowOff>
    </xdr:from>
    <xdr:to>
      <xdr:col>8</xdr:col>
      <xdr:colOff>361950</xdr:colOff>
      <xdr:row>35</xdr:row>
      <xdr:rowOff>133350</xdr:rowOff>
    </xdr:to>
    <xdr:sp>
      <xdr:nvSpPr>
        <xdr:cNvPr id="15" name="Dessin 13"/>
        <xdr:cNvSpPr>
          <a:spLocks/>
        </xdr:cNvSpPr>
      </xdr:nvSpPr>
      <xdr:spPr>
        <a:xfrm>
          <a:off x="4829175" y="56959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25</xdr:row>
      <xdr:rowOff>9525</xdr:rowOff>
    </xdr:from>
    <xdr:to>
      <xdr:col>8</xdr:col>
      <xdr:colOff>371475</xdr:colOff>
      <xdr:row>25</xdr:row>
      <xdr:rowOff>123825</xdr:rowOff>
    </xdr:to>
    <xdr:sp>
      <xdr:nvSpPr>
        <xdr:cNvPr id="16" name="Dessin 13"/>
        <xdr:cNvSpPr>
          <a:spLocks/>
        </xdr:cNvSpPr>
      </xdr:nvSpPr>
      <xdr:spPr>
        <a:xfrm>
          <a:off x="4838700" y="40957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14</xdr:row>
      <xdr:rowOff>66675</xdr:rowOff>
    </xdr:from>
    <xdr:to>
      <xdr:col>8</xdr:col>
      <xdr:colOff>352425</xdr:colOff>
      <xdr:row>15</xdr:row>
      <xdr:rowOff>9525</xdr:rowOff>
    </xdr:to>
    <xdr:sp>
      <xdr:nvSpPr>
        <xdr:cNvPr id="17" name="Dessin 13"/>
        <xdr:cNvSpPr>
          <a:spLocks/>
        </xdr:cNvSpPr>
      </xdr:nvSpPr>
      <xdr:spPr>
        <a:xfrm>
          <a:off x="4819650" y="2352675"/>
          <a:ext cx="142875" cy="1047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24</xdr:row>
      <xdr:rowOff>28575</xdr:rowOff>
    </xdr:from>
    <xdr:to>
      <xdr:col>8</xdr:col>
      <xdr:colOff>361950</xdr:colOff>
      <xdr:row>24</xdr:row>
      <xdr:rowOff>123825</xdr:rowOff>
    </xdr:to>
    <xdr:sp>
      <xdr:nvSpPr>
        <xdr:cNvPr id="18" name="Dessin 13"/>
        <xdr:cNvSpPr>
          <a:spLocks/>
        </xdr:cNvSpPr>
      </xdr:nvSpPr>
      <xdr:spPr>
        <a:xfrm>
          <a:off x="4829175" y="3952875"/>
          <a:ext cx="142875" cy="952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24</xdr:row>
      <xdr:rowOff>28575</xdr:rowOff>
    </xdr:from>
    <xdr:to>
      <xdr:col>8</xdr:col>
      <xdr:colOff>361950</xdr:colOff>
      <xdr:row>24</xdr:row>
      <xdr:rowOff>123825</xdr:rowOff>
    </xdr:to>
    <xdr:sp>
      <xdr:nvSpPr>
        <xdr:cNvPr id="19" name="Dessin 13"/>
        <xdr:cNvSpPr>
          <a:spLocks/>
        </xdr:cNvSpPr>
      </xdr:nvSpPr>
      <xdr:spPr>
        <a:xfrm>
          <a:off x="4829175" y="3952875"/>
          <a:ext cx="142875" cy="952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38100</xdr:colOff>
      <xdr:row>56</xdr:row>
      <xdr:rowOff>28575</xdr:rowOff>
    </xdr:from>
    <xdr:to>
      <xdr:col>2</xdr:col>
      <xdr:colOff>114300</xdr:colOff>
      <xdr:row>61</xdr:row>
      <xdr:rowOff>95250</xdr:rowOff>
    </xdr:to>
    <xdr:pic>
      <xdr:nvPicPr>
        <xdr:cNvPr id="20" name="Image 28"/>
        <xdr:cNvPicPr preferRelativeResize="1">
          <a:picLocks noChangeAspect="1"/>
        </xdr:cNvPicPr>
      </xdr:nvPicPr>
      <xdr:blipFill>
        <a:blip r:embed="rId1"/>
        <a:stretch>
          <a:fillRect/>
        </a:stretch>
      </xdr:blipFill>
      <xdr:spPr>
        <a:xfrm>
          <a:off x="133350" y="10010775"/>
          <a:ext cx="809625" cy="914400"/>
        </a:xfrm>
        <a:prstGeom prst="rect">
          <a:avLst/>
        </a:prstGeom>
        <a:noFill/>
        <a:ln w="9525" cmpd="sng">
          <a:noFill/>
        </a:ln>
      </xdr:spPr>
    </xdr:pic>
    <xdr:clientData/>
  </xdr:twoCellAnchor>
  <xdr:twoCellAnchor editAs="oneCell">
    <xdr:from>
      <xdr:col>0</xdr:col>
      <xdr:colOff>76200</xdr:colOff>
      <xdr:row>31</xdr:row>
      <xdr:rowOff>123825</xdr:rowOff>
    </xdr:from>
    <xdr:to>
      <xdr:col>2</xdr:col>
      <xdr:colOff>66675</xdr:colOff>
      <xdr:row>37</xdr:row>
      <xdr:rowOff>85725</xdr:rowOff>
    </xdr:to>
    <xdr:pic>
      <xdr:nvPicPr>
        <xdr:cNvPr id="21" name="Image 29"/>
        <xdr:cNvPicPr preferRelativeResize="1">
          <a:picLocks noChangeAspect="1"/>
        </xdr:cNvPicPr>
      </xdr:nvPicPr>
      <xdr:blipFill>
        <a:blip r:embed="rId2"/>
        <a:stretch>
          <a:fillRect/>
        </a:stretch>
      </xdr:blipFill>
      <xdr:spPr>
        <a:xfrm>
          <a:off x="76200" y="5219700"/>
          <a:ext cx="819150" cy="876300"/>
        </a:xfrm>
        <a:prstGeom prst="rect">
          <a:avLst/>
        </a:prstGeom>
        <a:noFill/>
        <a:ln w="9525" cmpd="sng">
          <a:noFill/>
        </a:ln>
      </xdr:spPr>
    </xdr:pic>
    <xdr:clientData/>
  </xdr:twoCellAnchor>
  <xdr:twoCellAnchor>
    <xdr:from>
      <xdr:col>10</xdr:col>
      <xdr:colOff>28575</xdr:colOff>
      <xdr:row>44</xdr:row>
      <xdr:rowOff>104775</xdr:rowOff>
    </xdr:from>
    <xdr:to>
      <xdr:col>10</xdr:col>
      <xdr:colOff>171450</xdr:colOff>
      <xdr:row>44</xdr:row>
      <xdr:rowOff>228600</xdr:rowOff>
    </xdr:to>
    <xdr:sp>
      <xdr:nvSpPr>
        <xdr:cNvPr id="22" name="Dessin 12"/>
        <xdr:cNvSpPr>
          <a:spLocks/>
        </xdr:cNvSpPr>
      </xdr:nvSpPr>
      <xdr:spPr>
        <a:xfrm>
          <a:off x="5362575" y="743902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45</xdr:row>
      <xdr:rowOff>85725</xdr:rowOff>
    </xdr:from>
    <xdr:to>
      <xdr:col>10</xdr:col>
      <xdr:colOff>171450</xdr:colOff>
      <xdr:row>45</xdr:row>
      <xdr:rowOff>161925</xdr:rowOff>
    </xdr:to>
    <xdr:sp>
      <xdr:nvSpPr>
        <xdr:cNvPr id="23" name="Dessin 12"/>
        <xdr:cNvSpPr>
          <a:spLocks/>
        </xdr:cNvSpPr>
      </xdr:nvSpPr>
      <xdr:spPr>
        <a:xfrm>
          <a:off x="5362575" y="7724775"/>
          <a:ext cx="142875" cy="762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45</xdr:row>
      <xdr:rowOff>85725</xdr:rowOff>
    </xdr:from>
    <xdr:to>
      <xdr:col>10</xdr:col>
      <xdr:colOff>171450</xdr:colOff>
      <xdr:row>45</xdr:row>
      <xdr:rowOff>161925</xdr:rowOff>
    </xdr:to>
    <xdr:sp>
      <xdr:nvSpPr>
        <xdr:cNvPr id="24" name="Dessin 12"/>
        <xdr:cNvSpPr>
          <a:spLocks/>
        </xdr:cNvSpPr>
      </xdr:nvSpPr>
      <xdr:spPr>
        <a:xfrm>
          <a:off x="5362575" y="7724775"/>
          <a:ext cx="142875" cy="762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46</xdr:row>
      <xdr:rowOff>95250</xdr:rowOff>
    </xdr:from>
    <xdr:to>
      <xdr:col>10</xdr:col>
      <xdr:colOff>171450</xdr:colOff>
      <xdr:row>46</xdr:row>
      <xdr:rowOff>219075</xdr:rowOff>
    </xdr:to>
    <xdr:sp>
      <xdr:nvSpPr>
        <xdr:cNvPr id="25" name="Dessin 12"/>
        <xdr:cNvSpPr>
          <a:spLocks/>
        </xdr:cNvSpPr>
      </xdr:nvSpPr>
      <xdr:spPr>
        <a:xfrm>
          <a:off x="5362575" y="789622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46</xdr:row>
      <xdr:rowOff>95250</xdr:rowOff>
    </xdr:from>
    <xdr:to>
      <xdr:col>10</xdr:col>
      <xdr:colOff>171450</xdr:colOff>
      <xdr:row>46</xdr:row>
      <xdr:rowOff>219075</xdr:rowOff>
    </xdr:to>
    <xdr:sp>
      <xdr:nvSpPr>
        <xdr:cNvPr id="26" name="Dessin 12"/>
        <xdr:cNvSpPr>
          <a:spLocks/>
        </xdr:cNvSpPr>
      </xdr:nvSpPr>
      <xdr:spPr>
        <a:xfrm>
          <a:off x="5362575" y="789622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49</xdr:row>
      <xdr:rowOff>104775</xdr:rowOff>
    </xdr:from>
    <xdr:to>
      <xdr:col>10</xdr:col>
      <xdr:colOff>171450</xdr:colOff>
      <xdr:row>49</xdr:row>
      <xdr:rowOff>209550</xdr:rowOff>
    </xdr:to>
    <xdr:sp>
      <xdr:nvSpPr>
        <xdr:cNvPr id="27" name="Dessin 12"/>
        <xdr:cNvSpPr>
          <a:spLocks/>
        </xdr:cNvSpPr>
      </xdr:nvSpPr>
      <xdr:spPr>
        <a:xfrm>
          <a:off x="5362575" y="85534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49</xdr:row>
      <xdr:rowOff>104775</xdr:rowOff>
    </xdr:from>
    <xdr:to>
      <xdr:col>10</xdr:col>
      <xdr:colOff>171450</xdr:colOff>
      <xdr:row>49</xdr:row>
      <xdr:rowOff>209550</xdr:rowOff>
    </xdr:to>
    <xdr:sp>
      <xdr:nvSpPr>
        <xdr:cNvPr id="28" name="Dessin 12"/>
        <xdr:cNvSpPr>
          <a:spLocks/>
        </xdr:cNvSpPr>
      </xdr:nvSpPr>
      <xdr:spPr>
        <a:xfrm>
          <a:off x="5362575" y="85534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54</xdr:row>
      <xdr:rowOff>85725</xdr:rowOff>
    </xdr:from>
    <xdr:to>
      <xdr:col>10</xdr:col>
      <xdr:colOff>171450</xdr:colOff>
      <xdr:row>54</xdr:row>
      <xdr:rowOff>161925</xdr:rowOff>
    </xdr:to>
    <xdr:sp>
      <xdr:nvSpPr>
        <xdr:cNvPr id="29" name="Dessin 12"/>
        <xdr:cNvSpPr>
          <a:spLocks/>
        </xdr:cNvSpPr>
      </xdr:nvSpPr>
      <xdr:spPr>
        <a:xfrm>
          <a:off x="5362575" y="9744075"/>
          <a:ext cx="142875" cy="762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55</xdr:row>
      <xdr:rowOff>85725</xdr:rowOff>
    </xdr:from>
    <xdr:to>
      <xdr:col>10</xdr:col>
      <xdr:colOff>171450</xdr:colOff>
      <xdr:row>55</xdr:row>
      <xdr:rowOff>161925</xdr:rowOff>
    </xdr:to>
    <xdr:sp>
      <xdr:nvSpPr>
        <xdr:cNvPr id="30" name="Dessin 12"/>
        <xdr:cNvSpPr>
          <a:spLocks/>
        </xdr:cNvSpPr>
      </xdr:nvSpPr>
      <xdr:spPr>
        <a:xfrm>
          <a:off x="5362575" y="9906000"/>
          <a:ext cx="142875" cy="762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55</xdr:row>
      <xdr:rowOff>85725</xdr:rowOff>
    </xdr:from>
    <xdr:to>
      <xdr:col>10</xdr:col>
      <xdr:colOff>171450</xdr:colOff>
      <xdr:row>55</xdr:row>
      <xdr:rowOff>161925</xdr:rowOff>
    </xdr:to>
    <xdr:sp>
      <xdr:nvSpPr>
        <xdr:cNvPr id="31" name="Dessin 12"/>
        <xdr:cNvSpPr>
          <a:spLocks/>
        </xdr:cNvSpPr>
      </xdr:nvSpPr>
      <xdr:spPr>
        <a:xfrm>
          <a:off x="5362575" y="9906000"/>
          <a:ext cx="142875" cy="762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44</xdr:row>
      <xdr:rowOff>209550</xdr:rowOff>
    </xdr:from>
    <xdr:to>
      <xdr:col>2</xdr:col>
      <xdr:colOff>38100</xdr:colOff>
      <xdr:row>49</xdr:row>
      <xdr:rowOff>47625</xdr:rowOff>
    </xdr:to>
    <xdr:sp>
      <xdr:nvSpPr>
        <xdr:cNvPr id="32" name="Text Box 1"/>
        <xdr:cNvSpPr txBox="1">
          <a:spLocks noChangeArrowheads="1"/>
        </xdr:cNvSpPr>
      </xdr:nvSpPr>
      <xdr:spPr>
        <a:xfrm>
          <a:off x="95250" y="7543800"/>
          <a:ext cx="771525" cy="95250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J'élève des animaux autres que veaux et porcs (en bâtiment)</a:t>
          </a:r>
        </a:p>
      </xdr:txBody>
    </xdr:sp>
    <xdr:clientData/>
  </xdr:twoCellAnchor>
  <xdr:twoCellAnchor>
    <xdr:from>
      <xdr:col>2</xdr:col>
      <xdr:colOff>352425</xdr:colOff>
      <xdr:row>43</xdr:row>
      <xdr:rowOff>66675</xdr:rowOff>
    </xdr:from>
    <xdr:to>
      <xdr:col>2</xdr:col>
      <xdr:colOff>542925</xdr:colOff>
      <xdr:row>49</xdr:row>
      <xdr:rowOff>352425</xdr:rowOff>
    </xdr:to>
    <xdr:sp>
      <xdr:nvSpPr>
        <xdr:cNvPr id="33" name="Dessin 7"/>
        <xdr:cNvSpPr>
          <a:spLocks/>
        </xdr:cNvSpPr>
      </xdr:nvSpPr>
      <xdr:spPr>
        <a:xfrm>
          <a:off x="1181100" y="7210425"/>
          <a:ext cx="190500" cy="1590675"/>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46</xdr:row>
      <xdr:rowOff>9525</xdr:rowOff>
    </xdr:from>
    <xdr:to>
      <xdr:col>2</xdr:col>
      <xdr:colOff>342900</xdr:colOff>
      <xdr:row>47</xdr:row>
      <xdr:rowOff>38100</xdr:rowOff>
    </xdr:to>
    <xdr:sp>
      <xdr:nvSpPr>
        <xdr:cNvPr id="34" name="Dessin 13"/>
        <xdr:cNvSpPr>
          <a:spLocks/>
        </xdr:cNvSpPr>
      </xdr:nvSpPr>
      <xdr:spPr>
        <a:xfrm>
          <a:off x="876300" y="7810500"/>
          <a:ext cx="304800" cy="3429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53</xdr:row>
      <xdr:rowOff>200025</xdr:rowOff>
    </xdr:from>
    <xdr:to>
      <xdr:col>2</xdr:col>
      <xdr:colOff>419100</xdr:colOff>
      <xdr:row>55</xdr:row>
      <xdr:rowOff>38100</xdr:rowOff>
    </xdr:to>
    <xdr:sp>
      <xdr:nvSpPr>
        <xdr:cNvPr id="35" name="Dessin 13"/>
        <xdr:cNvSpPr>
          <a:spLocks/>
        </xdr:cNvSpPr>
      </xdr:nvSpPr>
      <xdr:spPr>
        <a:xfrm>
          <a:off x="952500" y="9534525"/>
          <a:ext cx="304800" cy="3238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0</xdr:rowOff>
    </xdr:from>
    <xdr:to>
      <xdr:col>2</xdr:col>
      <xdr:colOff>19050</xdr:colOff>
      <xdr:row>18</xdr:row>
      <xdr:rowOff>47625</xdr:rowOff>
    </xdr:to>
    <xdr:sp>
      <xdr:nvSpPr>
        <xdr:cNvPr id="1" name="Text Box 1"/>
        <xdr:cNvSpPr txBox="1">
          <a:spLocks noChangeArrowheads="1"/>
        </xdr:cNvSpPr>
      </xdr:nvSpPr>
      <xdr:spPr>
        <a:xfrm>
          <a:off x="85725" y="2743200"/>
          <a:ext cx="762000" cy="381000"/>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J'élève des  veaux </a:t>
          </a:r>
        </a:p>
      </xdr:txBody>
    </xdr:sp>
    <xdr:clientData/>
  </xdr:twoCellAnchor>
  <xdr:twoCellAnchor>
    <xdr:from>
      <xdr:col>12</xdr:col>
      <xdr:colOff>190500</xdr:colOff>
      <xdr:row>5</xdr:row>
      <xdr:rowOff>114300</xdr:rowOff>
    </xdr:from>
    <xdr:to>
      <xdr:col>12</xdr:col>
      <xdr:colOff>495300</xdr:colOff>
      <xdr:row>8</xdr:row>
      <xdr:rowOff>38100</xdr:rowOff>
    </xdr:to>
    <xdr:sp>
      <xdr:nvSpPr>
        <xdr:cNvPr id="2" name="Dessin 13"/>
        <xdr:cNvSpPr>
          <a:spLocks/>
        </xdr:cNvSpPr>
      </xdr:nvSpPr>
      <xdr:spPr>
        <a:xfrm>
          <a:off x="6048375" y="1152525"/>
          <a:ext cx="304800" cy="4095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21</xdr:row>
      <xdr:rowOff>28575</xdr:rowOff>
    </xdr:from>
    <xdr:to>
      <xdr:col>12</xdr:col>
      <xdr:colOff>495300</xdr:colOff>
      <xdr:row>22</xdr:row>
      <xdr:rowOff>95250</xdr:rowOff>
    </xdr:to>
    <xdr:sp>
      <xdr:nvSpPr>
        <xdr:cNvPr id="3" name="Dessin 13"/>
        <xdr:cNvSpPr>
          <a:spLocks/>
        </xdr:cNvSpPr>
      </xdr:nvSpPr>
      <xdr:spPr>
        <a:xfrm>
          <a:off x="6057900" y="3648075"/>
          <a:ext cx="295275" cy="2286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51</xdr:row>
      <xdr:rowOff>104775</xdr:rowOff>
    </xdr:from>
    <xdr:to>
      <xdr:col>12</xdr:col>
      <xdr:colOff>504825</xdr:colOff>
      <xdr:row>53</xdr:row>
      <xdr:rowOff>28575</xdr:rowOff>
    </xdr:to>
    <xdr:sp>
      <xdr:nvSpPr>
        <xdr:cNvPr id="4" name="Dessin 13"/>
        <xdr:cNvSpPr>
          <a:spLocks/>
        </xdr:cNvSpPr>
      </xdr:nvSpPr>
      <xdr:spPr>
        <a:xfrm>
          <a:off x="6067425" y="9629775"/>
          <a:ext cx="295275" cy="3905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200025</xdr:colOff>
      <xdr:row>41</xdr:row>
      <xdr:rowOff>28575</xdr:rowOff>
    </xdr:from>
    <xdr:to>
      <xdr:col>12</xdr:col>
      <xdr:colOff>495300</xdr:colOff>
      <xdr:row>42</xdr:row>
      <xdr:rowOff>114300</xdr:rowOff>
    </xdr:to>
    <xdr:sp>
      <xdr:nvSpPr>
        <xdr:cNvPr id="5" name="Dessin 13"/>
        <xdr:cNvSpPr>
          <a:spLocks/>
        </xdr:cNvSpPr>
      </xdr:nvSpPr>
      <xdr:spPr>
        <a:xfrm>
          <a:off x="6057900" y="7791450"/>
          <a:ext cx="295275" cy="2571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16</xdr:row>
      <xdr:rowOff>28575</xdr:rowOff>
    </xdr:from>
    <xdr:to>
      <xdr:col>8</xdr:col>
      <xdr:colOff>371475</xdr:colOff>
      <xdr:row>16</xdr:row>
      <xdr:rowOff>133350</xdr:rowOff>
    </xdr:to>
    <xdr:sp>
      <xdr:nvSpPr>
        <xdr:cNvPr id="6" name="Dessin 13"/>
        <xdr:cNvSpPr>
          <a:spLocks/>
        </xdr:cNvSpPr>
      </xdr:nvSpPr>
      <xdr:spPr>
        <a:xfrm>
          <a:off x="4829175" y="27717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17</xdr:row>
      <xdr:rowOff>28575</xdr:rowOff>
    </xdr:from>
    <xdr:to>
      <xdr:col>8</xdr:col>
      <xdr:colOff>371475</xdr:colOff>
      <xdr:row>17</xdr:row>
      <xdr:rowOff>123825</xdr:rowOff>
    </xdr:to>
    <xdr:sp>
      <xdr:nvSpPr>
        <xdr:cNvPr id="7" name="Dessin 13"/>
        <xdr:cNvSpPr>
          <a:spLocks/>
        </xdr:cNvSpPr>
      </xdr:nvSpPr>
      <xdr:spPr>
        <a:xfrm>
          <a:off x="4829175" y="2933700"/>
          <a:ext cx="142875" cy="952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28</xdr:row>
      <xdr:rowOff>28575</xdr:rowOff>
    </xdr:from>
    <xdr:to>
      <xdr:col>8</xdr:col>
      <xdr:colOff>371475</xdr:colOff>
      <xdr:row>28</xdr:row>
      <xdr:rowOff>133350</xdr:rowOff>
    </xdr:to>
    <xdr:sp>
      <xdr:nvSpPr>
        <xdr:cNvPr id="8" name="Dessin 13"/>
        <xdr:cNvSpPr>
          <a:spLocks/>
        </xdr:cNvSpPr>
      </xdr:nvSpPr>
      <xdr:spPr>
        <a:xfrm>
          <a:off x="4829175" y="47053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29</xdr:row>
      <xdr:rowOff>28575</xdr:rowOff>
    </xdr:from>
    <xdr:to>
      <xdr:col>8</xdr:col>
      <xdr:colOff>371475</xdr:colOff>
      <xdr:row>29</xdr:row>
      <xdr:rowOff>123825</xdr:rowOff>
    </xdr:to>
    <xdr:sp>
      <xdr:nvSpPr>
        <xdr:cNvPr id="9" name="Dessin 13"/>
        <xdr:cNvSpPr>
          <a:spLocks/>
        </xdr:cNvSpPr>
      </xdr:nvSpPr>
      <xdr:spPr>
        <a:xfrm>
          <a:off x="4829175" y="4867275"/>
          <a:ext cx="142875" cy="952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47</xdr:row>
      <xdr:rowOff>28575</xdr:rowOff>
    </xdr:from>
    <xdr:to>
      <xdr:col>8</xdr:col>
      <xdr:colOff>371475</xdr:colOff>
      <xdr:row>47</xdr:row>
      <xdr:rowOff>133350</xdr:rowOff>
    </xdr:to>
    <xdr:sp>
      <xdr:nvSpPr>
        <xdr:cNvPr id="10" name="Dessin 13"/>
        <xdr:cNvSpPr>
          <a:spLocks/>
        </xdr:cNvSpPr>
      </xdr:nvSpPr>
      <xdr:spPr>
        <a:xfrm>
          <a:off x="4829175" y="87915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219075</xdr:colOff>
      <xdr:row>48</xdr:row>
      <xdr:rowOff>28575</xdr:rowOff>
    </xdr:from>
    <xdr:to>
      <xdr:col>8</xdr:col>
      <xdr:colOff>371475</xdr:colOff>
      <xdr:row>48</xdr:row>
      <xdr:rowOff>123825</xdr:rowOff>
    </xdr:to>
    <xdr:sp>
      <xdr:nvSpPr>
        <xdr:cNvPr id="11" name="Dessin 13"/>
        <xdr:cNvSpPr>
          <a:spLocks/>
        </xdr:cNvSpPr>
      </xdr:nvSpPr>
      <xdr:spPr>
        <a:xfrm>
          <a:off x="4829175" y="8953500"/>
          <a:ext cx="142875" cy="952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16</xdr:row>
      <xdr:rowOff>133350</xdr:rowOff>
    </xdr:from>
    <xdr:to>
      <xdr:col>2</xdr:col>
      <xdr:colOff>314325</xdr:colOff>
      <xdr:row>17</xdr:row>
      <xdr:rowOff>142875</xdr:rowOff>
    </xdr:to>
    <xdr:sp>
      <xdr:nvSpPr>
        <xdr:cNvPr id="12" name="AutoShape 23"/>
        <xdr:cNvSpPr>
          <a:spLocks/>
        </xdr:cNvSpPr>
      </xdr:nvSpPr>
      <xdr:spPr>
        <a:xfrm>
          <a:off x="876300" y="2876550"/>
          <a:ext cx="266700" cy="1714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39</xdr:row>
      <xdr:rowOff>152400</xdr:rowOff>
    </xdr:from>
    <xdr:to>
      <xdr:col>2</xdr:col>
      <xdr:colOff>647700</xdr:colOff>
      <xdr:row>60</xdr:row>
      <xdr:rowOff>0</xdr:rowOff>
    </xdr:to>
    <xdr:sp>
      <xdr:nvSpPr>
        <xdr:cNvPr id="13" name="AutoShape 24"/>
        <xdr:cNvSpPr>
          <a:spLocks/>
        </xdr:cNvSpPr>
      </xdr:nvSpPr>
      <xdr:spPr>
        <a:xfrm>
          <a:off x="1171575" y="7562850"/>
          <a:ext cx="304800" cy="3914775"/>
        </a:xfrm>
        <a:prstGeom prst="leftBrace">
          <a:avLst>
            <a:gd name="adj" fmla="val -42939"/>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49</xdr:row>
      <xdr:rowOff>95250</xdr:rowOff>
    </xdr:from>
    <xdr:to>
      <xdr:col>1</xdr:col>
      <xdr:colOff>590550</xdr:colOff>
      <xdr:row>51</xdr:row>
      <xdr:rowOff>47625</xdr:rowOff>
    </xdr:to>
    <xdr:sp>
      <xdr:nvSpPr>
        <xdr:cNvPr id="14" name="Text Box 25"/>
        <xdr:cNvSpPr txBox="1">
          <a:spLocks noChangeArrowheads="1"/>
        </xdr:cNvSpPr>
      </xdr:nvSpPr>
      <xdr:spPr>
        <a:xfrm>
          <a:off x="0" y="9191625"/>
          <a:ext cx="685800" cy="3810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J'élève des  veaux </a:t>
          </a:r>
        </a:p>
      </xdr:txBody>
    </xdr:sp>
    <xdr:clientData/>
  </xdr:twoCellAnchor>
  <xdr:twoCellAnchor>
    <xdr:from>
      <xdr:col>2</xdr:col>
      <xdr:colOff>47625</xdr:colOff>
      <xdr:row>50</xdr:row>
      <xdr:rowOff>0</xdr:rowOff>
    </xdr:from>
    <xdr:to>
      <xdr:col>2</xdr:col>
      <xdr:colOff>314325</xdr:colOff>
      <xdr:row>51</xdr:row>
      <xdr:rowOff>9525</xdr:rowOff>
    </xdr:to>
    <xdr:sp>
      <xdr:nvSpPr>
        <xdr:cNvPr id="15" name="AutoShape 26"/>
        <xdr:cNvSpPr>
          <a:spLocks/>
        </xdr:cNvSpPr>
      </xdr:nvSpPr>
      <xdr:spPr>
        <a:xfrm>
          <a:off x="876300" y="9334500"/>
          <a:ext cx="266700" cy="200025"/>
        </a:xfrm>
        <a:prstGeom prst="rightArrow">
          <a:avLst>
            <a:gd name="adj" fmla="val 2562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333375</xdr:colOff>
      <xdr:row>4</xdr:row>
      <xdr:rowOff>0</xdr:rowOff>
    </xdr:from>
    <xdr:to>
      <xdr:col>2</xdr:col>
      <xdr:colOff>657225</xdr:colOff>
      <xdr:row>30</xdr:row>
      <xdr:rowOff>0</xdr:rowOff>
    </xdr:to>
    <xdr:sp>
      <xdr:nvSpPr>
        <xdr:cNvPr id="16" name="AutoShape 27"/>
        <xdr:cNvSpPr>
          <a:spLocks/>
        </xdr:cNvSpPr>
      </xdr:nvSpPr>
      <xdr:spPr>
        <a:xfrm>
          <a:off x="1162050" y="847725"/>
          <a:ext cx="323850" cy="4162425"/>
        </a:xfrm>
        <a:prstGeom prst="leftBrace">
          <a:avLst>
            <a:gd name="adj" fmla="val -43263"/>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619125</xdr:colOff>
      <xdr:row>35</xdr:row>
      <xdr:rowOff>447675</xdr:rowOff>
    </xdr:from>
    <xdr:to>
      <xdr:col>14</xdr:col>
      <xdr:colOff>371475</xdr:colOff>
      <xdr:row>36</xdr:row>
      <xdr:rowOff>228600</xdr:rowOff>
    </xdr:to>
    <xdr:sp>
      <xdr:nvSpPr>
        <xdr:cNvPr id="17" name="Dessin 36"/>
        <xdr:cNvSpPr>
          <a:spLocks/>
        </xdr:cNvSpPr>
      </xdr:nvSpPr>
      <xdr:spPr>
        <a:xfrm>
          <a:off x="7239000" y="6276975"/>
          <a:ext cx="514350" cy="3714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C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676275</xdr:colOff>
      <xdr:row>35</xdr:row>
      <xdr:rowOff>523875</xdr:rowOff>
    </xdr:from>
    <xdr:to>
      <xdr:col>14</xdr:col>
      <xdr:colOff>304800</xdr:colOff>
      <xdr:row>36</xdr:row>
      <xdr:rowOff>123825</xdr:rowOff>
    </xdr:to>
    <xdr:sp>
      <xdr:nvSpPr>
        <xdr:cNvPr id="18" name="Texte 38"/>
        <xdr:cNvSpPr txBox="1">
          <a:spLocks noChangeArrowheads="1"/>
        </xdr:cNvSpPr>
      </xdr:nvSpPr>
      <xdr:spPr>
        <a:xfrm>
          <a:off x="7296150" y="6353175"/>
          <a:ext cx="390525" cy="190500"/>
        </a:xfrm>
        <a:prstGeom prst="rect">
          <a:avLst/>
        </a:prstGeom>
        <a:solidFill>
          <a:srgbClr val="FFC000"/>
        </a:solidFill>
        <a:ln w="9525" cmpd="sng">
          <a:noFill/>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suite</a:t>
          </a:r>
        </a:p>
      </xdr:txBody>
    </xdr:sp>
    <xdr:clientData/>
  </xdr:twoCellAnchor>
  <xdr:twoCellAnchor editAs="oneCell">
    <xdr:from>
      <xdr:col>1</xdr:col>
      <xdr:colOff>0</xdr:colOff>
      <xdr:row>35</xdr:row>
      <xdr:rowOff>0</xdr:rowOff>
    </xdr:from>
    <xdr:to>
      <xdr:col>2</xdr:col>
      <xdr:colOff>76200</xdr:colOff>
      <xdr:row>36</xdr:row>
      <xdr:rowOff>342900</xdr:rowOff>
    </xdr:to>
    <xdr:pic>
      <xdr:nvPicPr>
        <xdr:cNvPr id="19" name="Image 27"/>
        <xdr:cNvPicPr preferRelativeResize="1">
          <a:picLocks noChangeAspect="1"/>
        </xdr:cNvPicPr>
      </xdr:nvPicPr>
      <xdr:blipFill>
        <a:blip r:embed="rId1"/>
        <a:stretch>
          <a:fillRect/>
        </a:stretch>
      </xdr:blipFill>
      <xdr:spPr>
        <a:xfrm>
          <a:off x="95250" y="5829300"/>
          <a:ext cx="809625" cy="933450"/>
        </a:xfrm>
        <a:prstGeom prst="rect">
          <a:avLst/>
        </a:prstGeom>
        <a:noFill/>
        <a:ln w="9525" cmpd="sng">
          <a:noFill/>
        </a:ln>
      </xdr:spPr>
    </xdr:pic>
    <xdr:clientData/>
  </xdr:twoCellAnchor>
  <xdr:twoCellAnchor editAs="oneCell">
    <xdr:from>
      <xdr:col>1</xdr:col>
      <xdr:colOff>0</xdr:colOff>
      <xdr:row>61</xdr:row>
      <xdr:rowOff>0</xdr:rowOff>
    </xdr:from>
    <xdr:to>
      <xdr:col>2</xdr:col>
      <xdr:colOff>76200</xdr:colOff>
      <xdr:row>66</xdr:row>
      <xdr:rowOff>95250</xdr:rowOff>
    </xdr:to>
    <xdr:pic>
      <xdr:nvPicPr>
        <xdr:cNvPr id="20" name="Image 28"/>
        <xdr:cNvPicPr preferRelativeResize="1">
          <a:picLocks noChangeAspect="1"/>
        </xdr:cNvPicPr>
      </xdr:nvPicPr>
      <xdr:blipFill>
        <a:blip r:embed="rId2"/>
        <a:stretch>
          <a:fillRect/>
        </a:stretch>
      </xdr:blipFill>
      <xdr:spPr>
        <a:xfrm>
          <a:off x="95250" y="11639550"/>
          <a:ext cx="809625" cy="904875"/>
        </a:xfrm>
        <a:prstGeom prst="rect">
          <a:avLst/>
        </a:prstGeom>
        <a:noFill/>
        <a:ln w="9525" cmpd="sng">
          <a:noFill/>
        </a:ln>
      </xdr:spPr>
    </xdr:pic>
    <xdr:clientData/>
  </xdr:twoCellAnchor>
  <xdr:twoCellAnchor>
    <xdr:from>
      <xdr:col>10</xdr:col>
      <xdr:colOff>38100</xdr:colOff>
      <xdr:row>51</xdr:row>
      <xdr:rowOff>104775</xdr:rowOff>
    </xdr:from>
    <xdr:to>
      <xdr:col>10</xdr:col>
      <xdr:colOff>180975</xdr:colOff>
      <xdr:row>51</xdr:row>
      <xdr:rowOff>228600</xdr:rowOff>
    </xdr:to>
    <xdr:sp>
      <xdr:nvSpPr>
        <xdr:cNvPr id="21" name="Dessin 12"/>
        <xdr:cNvSpPr>
          <a:spLocks/>
        </xdr:cNvSpPr>
      </xdr:nvSpPr>
      <xdr:spPr>
        <a:xfrm>
          <a:off x="5343525" y="962977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52</xdr:row>
      <xdr:rowOff>85725</xdr:rowOff>
    </xdr:from>
    <xdr:to>
      <xdr:col>10</xdr:col>
      <xdr:colOff>180975</xdr:colOff>
      <xdr:row>52</xdr:row>
      <xdr:rowOff>161925</xdr:rowOff>
    </xdr:to>
    <xdr:sp>
      <xdr:nvSpPr>
        <xdr:cNvPr id="22" name="Dessin 12"/>
        <xdr:cNvSpPr>
          <a:spLocks/>
        </xdr:cNvSpPr>
      </xdr:nvSpPr>
      <xdr:spPr>
        <a:xfrm>
          <a:off x="5343525" y="9915525"/>
          <a:ext cx="142875" cy="762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52</xdr:row>
      <xdr:rowOff>85725</xdr:rowOff>
    </xdr:from>
    <xdr:to>
      <xdr:col>10</xdr:col>
      <xdr:colOff>180975</xdr:colOff>
      <xdr:row>52</xdr:row>
      <xdr:rowOff>161925</xdr:rowOff>
    </xdr:to>
    <xdr:sp>
      <xdr:nvSpPr>
        <xdr:cNvPr id="23" name="Dessin 12"/>
        <xdr:cNvSpPr>
          <a:spLocks/>
        </xdr:cNvSpPr>
      </xdr:nvSpPr>
      <xdr:spPr>
        <a:xfrm>
          <a:off x="5343525" y="9915525"/>
          <a:ext cx="142875" cy="762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53</xdr:row>
      <xdr:rowOff>104775</xdr:rowOff>
    </xdr:from>
    <xdr:to>
      <xdr:col>10</xdr:col>
      <xdr:colOff>180975</xdr:colOff>
      <xdr:row>53</xdr:row>
      <xdr:rowOff>228600</xdr:rowOff>
    </xdr:to>
    <xdr:sp>
      <xdr:nvSpPr>
        <xdr:cNvPr id="24" name="Dessin 12"/>
        <xdr:cNvSpPr>
          <a:spLocks/>
        </xdr:cNvSpPr>
      </xdr:nvSpPr>
      <xdr:spPr>
        <a:xfrm>
          <a:off x="5343525" y="1009650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53</xdr:row>
      <xdr:rowOff>104775</xdr:rowOff>
    </xdr:from>
    <xdr:to>
      <xdr:col>10</xdr:col>
      <xdr:colOff>180975</xdr:colOff>
      <xdr:row>53</xdr:row>
      <xdr:rowOff>228600</xdr:rowOff>
    </xdr:to>
    <xdr:sp>
      <xdr:nvSpPr>
        <xdr:cNvPr id="25" name="Dessin 12"/>
        <xdr:cNvSpPr>
          <a:spLocks/>
        </xdr:cNvSpPr>
      </xdr:nvSpPr>
      <xdr:spPr>
        <a:xfrm>
          <a:off x="5343525" y="1009650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56</xdr:row>
      <xdr:rowOff>104775</xdr:rowOff>
    </xdr:from>
    <xdr:to>
      <xdr:col>10</xdr:col>
      <xdr:colOff>180975</xdr:colOff>
      <xdr:row>56</xdr:row>
      <xdr:rowOff>228600</xdr:rowOff>
    </xdr:to>
    <xdr:sp>
      <xdr:nvSpPr>
        <xdr:cNvPr id="26" name="Dessin 12"/>
        <xdr:cNvSpPr>
          <a:spLocks/>
        </xdr:cNvSpPr>
      </xdr:nvSpPr>
      <xdr:spPr>
        <a:xfrm>
          <a:off x="5343525" y="108394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56</xdr:row>
      <xdr:rowOff>104775</xdr:rowOff>
    </xdr:from>
    <xdr:to>
      <xdr:col>10</xdr:col>
      <xdr:colOff>180975</xdr:colOff>
      <xdr:row>56</xdr:row>
      <xdr:rowOff>228600</xdr:rowOff>
    </xdr:to>
    <xdr:sp>
      <xdr:nvSpPr>
        <xdr:cNvPr id="27" name="Dessin 12"/>
        <xdr:cNvSpPr>
          <a:spLocks/>
        </xdr:cNvSpPr>
      </xdr:nvSpPr>
      <xdr:spPr>
        <a:xfrm>
          <a:off x="5343525" y="108394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51</xdr:row>
      <xdr:rowOff>104775</xdr:rowOff>
    </xdr:from>
    <xdr:to>
      <xdr:col>10</xdr:col>
      <xdr:colOff>180975</xdr:colOff>
      <xdr:row>51</xdr:row>
      <xdr:rowOff>228600</xdr:rowOff>
    </xdr:to>
    <xdr:sp>
      <xdr:nvSpPr>
        <xdr:cNvPr id="28" name="Dessin 12"/>
        <xdr:cNvSpPr>
          <a:spLocks/>
        </xdr:cNvSpPr>
      </xdr:nvSpPr>
      <xdr:spPr>
        <a:xfrm>
          <a:off x="5343525" y="962977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52</xdr:row>
      <xdr:rowOff>85725</xdr:rowOff>
    </xdr:from>
    <xdr:to>
      <xdr:col>10</xdr:col>
      <xdr:colOff>180975</xdr:colOff>
      <xdr:row>52</xdr:row>
      <xdr:rowOff>161925</xdr:rowOff>
    </xdr:to>
    <xdr:sp>
      <xdr:nvSpPr>
        <xdr:cNvPr id="29" name="Dessin 12"/>
        <xdr:cNvSpPr>
          <a:spLocks/>
        </xdr:cNvSpPr>
      </xdr:nvSpPr>
      <xdr:spPr>
        <a:xfrm>
          <a:off x="5343525" y="9915525"/>
          <a:ext cx="142875" cy="762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52</xdr:row>
      <xdr:rowOff>85725</xdr:rowOff>
    </xdr:from>
    <xdr:to>
      <xdr:col>10</xdr:col>
      <xdr:colOff>180975</xdr:colOff>
      <xdr:row>52</xdr:row>
      <xdr:rowOff>161925</xdr:rowOff>
    </xdr:to>
    <xdr:sp>
      <xdr:nvSpPr>
        <xdr:cNvPr id="30" name="Dessin 12"/>
        <xdr:cNvSpPr>
          <a:spLocks/>
        </xdr:cNvSpPr>
      </xdr:nvSpPr>
      <xdr:spPr>
        <a:xfrm>
          <a:off x="5343525" y="9915525"/>
          <a:ext cx="142875" cy="762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53</xdr:row>
      <xdr:rowOff>104775</xdr:rowOff>
    </xdr:from>
    <xdr:to>
      <xdr:col>10</xdr:col>
      <xdr:colOff>180975</xdr:colOff>
      <xdr:row>53</xdr:row>
      <xdr:rowOff>228600</xdr:rowOff>
    </xdr:to>
    <xdr:sp>
      <xdr:nvSpPr>
        <xdr:cNvPr id="31" name="Dessin 12"/>
        <xdr:cNvSpPr>
          <a:spLocks/>
        </xdr:cNvSpPr>
      </xdr:nvSpPr>
      <xdr:spPr>
        <a:xfrm>
          <a:off x="5343525" y="1009650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53</xdr:row>
      <xdr:rowOff>104775</xdr:rowOff>
    </xdr:from>
    <xdr:to>
      <xdr:col>10</xdr:col>
      <xdr:colOff>180975</xdr:colOff>
      <xdr:row>53</xdr:row>
      <xdr:rowOff>228600</xdr:rowOff>
    </xdr:to>
    <xdr:sp>
      <xdr:nvSpPr>
        <xdr:cNvPr id="32" name="Dessin 12"/>
        <xdr:cNvSpPr>
          <a:spLocks/>
        </xdr:cNvSpPr>
      </xdr:nvSpPr>
      <xdr:spPr>
        <a:xfrm>
          <a:off x="5343525" y="1009650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56</xdr:row>
      <xdr:rowOff>104775</xdr:rowOff>
    </xdr:from>
    <xdr:to>
      <xdr:col>10</xdr:col>
      <xdr:colOff>180975</xdr:colOff>
      <xdr:row>56</xdr:row>
      <xdr:rowOff>228600</xdr:rowOff>
    </xdr:to>
    <xdr:sp>
      <xdr:nvSpPr>
        <xdr:cNvPr id="33" name="Dessin 12"/>
        <xdr:cNvSpPr>
          <a:spLocks/>
        </xdr:cNvSpPr>
      </xdr:nvSpPr>
      <xdr:spPr>
        <a:xfrm>
          <a:off x="5343525" y="108394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56</xdr:row>
      <xdr:rowOff>104775</xdr:rowOff>
    </xdr:from>
    <xdr:to>
      <xdr:col>10</xdr:col>
      <xdr:colOff>180975</xdr:colOff>
      <xdr:row>56</xdr:row>
      <xdr:rowOff>228600</xdr:rowOff>
    </xdr:to>
    <xdr:sp>
      <xdr:nvSpPr>
        <xdr:cNvPr id="34" name="Dessin 12"/>
        <xdr:cNvSpPr>
          <a:spLocks/>
        </xdr:cNvSpPr>
      </xdr:nvSpPr>
      <xdr:spPr>
        <a:xfrm>
          <a:off x="5343525" y="108394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63</xdr:row>
      <xdr:rowOff>152400</xdr:rowOff>
    </xdr:from>
    <xdr:to>
      <xdr:col>2</xdr:col>
      <xdr:colOff>28575</xdr:colOff>
      <xdr:row>66</xdr:row>
      <xdr:rowOff>38100</xdr:rowOff>
    </xdr:to>
    <xdr:sp>
      <xdr:nvSpPr>
        <xdr:cNvPr id="1" name="Text Box 1"/>
        <xdr:cNvSpPr txBox="1">
          <a:spLocks noChangeArrowheads="1"/>
        </xdr:cNvSpPr>
      </xdr:nvSpPr>
      <xdr:spPr>
        <a:xfrm>
          <a:off x="85725" y="11010900"/>
          <a:ext cx="800100" cy="6096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J'élève des porcs</a:t>
          </a:r>
        </a:p>
      </xdr:txBody>
    </xdr:sp>
    <xdr:clientData/>
  </xdr:twoCellAnchor>
  <xdr:twoCellAnchor>
    <xdr:from>
      <xdr:col>11</xdr:col>
      <xdr:colOff>190500</xdr:colOff>
      <xdr:row>4</xdr:row>
      <xdr:rowOff>114300</xdr:rowOff>
    </xdr:from>
    <xdr:to>
      <xdr:col>11</xdr:col>
      <xdr:colOff>485775</xdr:colOff>
      <xdr:row>8</xdr:row>
      <xdr:rowOff>38100</xdr:rowOff>
    </xdr:to>
    <xdr:sp>
      <xdr:nvSpPr>
        <xdr:cNvPr id="2" name="Dessin 13"/>
        <xdr:cNvSpPr>
          <a:spLocks/>
        </xdr:cNvSpPr>
      </xdr:nvSpPr>
      <xdr:spPr>
        <a:xfrm>
          <a:off x="6029325" y="790575"/>
          <a:ext cx="295275" cy="5715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50</xdr:row>
      <xdr:rowOff>28575</xdr:rowOff>
    </xdr:from>
    <xdr:to>
      <xdr:col>11</xdr:col>
      <xdr:colOff>495300</xdr:colOff>
      <xdr:row>51</xdr:row>
      <xdr:rowOff>95250</xdr:rowOff>
    </xdr:to>
    <xdr:sp>
      <xdr:nvSpPr>
        <xdr:cNvPr id="3" name="Dessin 13"/>
        <xdr:cNvSpPr>
          <a:spLocks/>
        </xdr:cNvSpPr>
      </xdr:nvSpPr>
      <xdr:spPr>
        <a:xfrm>
          <a:off x="6038850" y="8458200"/>
          <a:ext cx="295275" cy="2286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62</xdr:row>
      <xdr:rowOff>85725</xdr:rowOff>
    </xdr:from>
    <xdr:to>
      <xdr:col>11</xdr:col>
      <xdr:colOff>495300</xdr:colOff>
      <xdr:row>64</xdr:row>
      <xdr:rowOff>28575</xdr:rowOff>
    </xdr:to>
    <xdr:sp>
      <xdr:nvSpPr>
        <xdr:cNvPr id="4" name="Dessin 13"/>
        <xdr:cNvSpPr>
          <a:spLocks/>
        </xdr:cNvSpPr>
      </xdr:nvSpPr>
      <xdr:spPr>
        <a:xfrm>
          <a:off x="6048375" y="10782300"/>
          <a:ext cx="285750" cy="4857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71</xdr:row>
      <xdr:rowOff>28575</xdr:rowOff>
    </xdr:from>
    <xdr:to>
      <xdr:col>11</xdr:col>
      <xdr:colOff>495300</xdr:colOff>
      <xdr:row>72</xdr:row>
      <xdr:rowOff>114300</xdr:rowOff>
    </xdr:to>
    <xdr:sp>
      <xdr:nvSpPr>
        <xdr:cNvPr id="5" name="Dessin 13"/>
        <xdr:cNvSpPr>
          <a:spLocks/>
        </xdr:cNvSpPr>
      </xdr:nvSpPr>
      <xdr:spPr>
        <a:xfrm>
          <a:off x="6038850" y="12658725"/>
          <a:ext cx="295275" cy="2571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26</xdr:row>
      <xdr:rowOff>28575</xdr:rowOff>
    </xdr:from>
    <xdr:to>
      <xdr:col>7</xdr:col>
      <xdr:colOff>371475</xdr:colOff>
      <xdr:row>26</xdr:row>
      <xdr:rowOff>133350</xdr:rowOff>
    </xdr:to>
    <xdr:sp>
      <xdr:nvSpPr>
        <xdr:cNvPr id="6" name="Dessin 13"/>
        <xdr:cNvSpPr>
          <a:spLocks/>
        </xdr:cNvSpPr>
      </xdr:nvSpPr>
      <xdr:spPr>
        <a:xfrm>
          <a:off x="4886325" y="42100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27</xdr:row>
      <xdr:rowOff>28575</xdr:rowOff>
    </xdr:from>
    <xdr:to>
      <xdr:col>7</xdr:col>
      <xdr:colOff>371475</xdr:colOff>
      <xdr:row>27</xdr:row>
      <xdr:rowOff>123825</xdr:rowOff>
    </xdr:to>
    <xdr:sp>
      <xdr:nvSpPr>
        <xdr:cNvPr id="7" name="Dessin 13"/>
        <xdr:cNvSpPr>
          <a:spLocks/>
        </xdr:cNvSpPr>
      </xdr:nvSpPr>
      <xdr:spPr>
        <a:xfrm>
          <a:off x="4886325" y="4371975"/>
          <a:ext cx="142875" cy="952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57</xdr:row>
      <xdr:rowOff>28575</xdr:rowOff>
    </xdr:from>
    <xdr:to>
      <xdr:col>7</xdr:col>
      <xdr:colOff>371475</xdr:colOff>
      <xdr:row>57</xdr:row>
      <xdr:rowOff>133350</xdr:rowOff>
    </xdr:to>
    <xdr:sp>
      <xdr:nvSpPr>
        <xdr:cNvPr id="8" name="Dessin 13"/>
        <xdr:cNvSpPr>
          <a:spLocks/>
        </xdr:cNvSpPr>
      </xdr:nvSpPr>
      <xdr:spPr>
        <a:xfrm>
          <a:off x="4886325" y="968692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58</xdr:row>
      <xdr:rowOff>28575</xdr:rowOff>
    </xdr:from>
    <xdr:to>
      <xdr:col>7</xdr:col>
      <xdr:colOff>371475</xdr:colOff>
      <xdr:row>58</xdr:row>
      <xdr:rowOff>123825</xdr:rowOff>
    </xdr:to>
    <xdr:sp>
      <xdr:nvSpPr>
        <xdr:cNvPr id="9" name="Dessin 13"/>
        <xdr:cNvSpPr>
          <a:spLocks/>
        </xdr:cNvSpPr>
      </xdr:nvSpPr>
      <xdr:spPr>
        <a:xfrm>
          <a:off x="4886325" y="9848850"/>
          <a:ext cx="142875" cy="952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78</xdr:row>
      <xdr:rowOff>28575</xdr:rowOff>
    </xdr:from>
    <xdr:to>
      <xdr:col>7</xdr:col>
      <xdr:colOff>371475</xdr:colOff>
      <xdr:row>78</xdr:row>
      <xdr:rowOff>133350</xdr:rowOff>
    </xdr:to>
    <xdr:sp>
      <xdr:nvSpPr>
        <xdr:cNvPr id="10" name="Dessin 13"/>
        <xdr:cNvSpPr>
          <a:spLocks/>
        </xdr:cNvSpPr>
      </xdr:nvSpPr>
      <xdr:spPr>
        <a:xfrm>
          <a:off x="4886325" y="137541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79</xdr:row>
      <xdr:rowOff>28575</xdr:rowOff>
    </xdr:from>
    <xdr:to>
      <xdr:col>7</xdr:col>
      <xdr:colOff>371475</xdr:colOff>
      <xdr:row>79</xdr:row>
      <xdr:rowOff>123825</xdr:rowOff>
    </xdr:to>
    <xdr:sp>
      <xdr:nvSpPr>
        <xdr:cNvPr id="11" name="Dessin 13"/>
        <xdr:cNvSpPr>
          <a:spLocks/>
        </xdr:cNvSpPr>
      </xdr:nvSpPr>
      <xdr:spPr>
        <a:xfrm>
          <a:off x="4886325" y="13916025"/>
          <a:ext cx="142875" cy="952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64</xdr:row>
      <xdr:rowOff>85725</xdr:rowOff>
    </xdr:from>
    <xdr:to>
      <xdr:col>2</xdr:col>
      <xdr:colOff>438150</xdr:colOff>
      <xdr:row>66</xdr:row>
      <xdr:rowOff>9525</xdr:rowOff>
    </xdr:to>
    <xdr:sp>
      <xdr:nvSpPr>
        <xdr:cNvPr id="12" name="Dessin 13"/>
        <xdr:cNvSpPr>
          <a:spLocks/>
        </xdr:cNvSpPr>
      </xdr:nvSpPr>
      <xdr:spPr>
        <a:xfrm>
          <a:off x="990600" y="11325225"/>
          <a:ext cx="304800" cy="2667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476250</xdr:colOff>
      <xdr:row>3</xdr:row>
      <xdr:rowOff>38100</xdr:rowOff>
    </xdr:from>
    <xdr:to>
      <xdr:col>2</xdr:col>
      <xdr:colOff>647700</xdr:colOff>
      <xdr:row>40</xdr:row>
      <xdr:rowOff>0</xdr:rowOff>
    </xdr:to>
    <xdr:sp>
      <xdr:nvSpPr>
        <xdr:cNvPr id="13" name="Dessin 7"/>
        <xdr:cNvSpPr>
          <a:spLocks/>
        </xdr:cNvSpPr>
      </xdr:nvSpPr>
      <xdr:spPr>
        <a:xfrm>
          <a:off x="1333500" y="542925"/>
          <a:ext cx="161925" cy="5857875"/>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31</xdr:row>
      <xdr:rowOff>28575</xdr:rowOff>
    </xdr:from>
    <xdr:to>
      <xdr:col>11</xdr:col>
      <xdr:colOff>495300</xdr:colOff>
      <xdr:row>32</xdr:row>
      <xdr:rowOff>95250</xdr:rowOff>
    </xdr:to>
    <xdr:sp>
      <xdr:nvSpPr>
        <xdr:cNvPr id="14" name="Dessin 13"/>
        <xdr:cNvSpPr>
          <a:spLocks/>
        </xdr:cNvSpPr>
      </xdr:nvSpPr>
      <xdr:spPr>
        <a:xfrm>
          <a:off x="6038850" y="5067300"/>
          <a:ext cx="295275" cy="2286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38</xdr:row>
      <xdr:rowOff>28575</xdr:rowOff>
    </xdr:from>
    <xdr:to>
      <xdr:col>7</xdr:col>
      <xdr:colOff>371475</xdr:colOff>
      <xdr:row>38</xdr:row>
      <xdr:rowOff>133350</xdr:rowOff>
    </xdr:to>
    <xdr:sp>
      <xdr:nvSpPr>
        <xdr:cNvPr id="15" name="Dessin 13"/>
        <xdr:cNvSpPr>
          <a:spLocks/>
        </xdr:cNvSpPr>
      </xdr:nvSpPr>
      <xdr:spPr>
        <a:xfrm>
          <a:off x="4886325" y="60960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39</xdr:row>
      <xdr:rowOff>28575</xdr:rowOff>
    </xdr:from>
    <xdr:to>
      <xdr:col>7</xdr:col>
      <xdr:colOff>371475</xdr:colOff>
      <xdr:row>39</xdr:row>
      <xdr:rowOff>123825</xdr:rowOff>
    </xdr:to>
    <xdr:sp>
      <xdr:nvSpPr>
        <xdr:cNvPr id="16" name="Dessin 13"/>
        <xdr:cNvSpPr>
          <a:spLocks/>
        </xdr:cNvSpPr>
      </xdr:nvSpPr>
      <xdr:spPr>
        <a:xfrm>
          <a:off x="4886325" y="6257925"/>
          <a:ext cx="142875" cy="952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21</xdr:row>
      <xdr:rowOff>38100</xdr:rowOff>
    </xdr:from>
    <xdr:to>
      <xdr:col>2</xdr:col>
      <xdr:colOff>0</xdr:colOff>
      <xdr:row>23</xdr:row>
      <xdr:rowOff>85725</xdr:rowOff>
    </xdr:to>
    <xdr:sp>
      <xdr:nvSpPr>
        <xdr:cNvPr id="17" name="Text Box 35"/>
        <xdr:cNvSpPr txBox="1">
          <a:spLocks noChangeArrowheads="1"/>
        </xdr:cNvSpPr>
      </xdr:nvSpPr>
      <xdr:spPr>
        <a:xfrm>
          <a:off x="57150" y="3524250"/>
          <a:ext cx="800100"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000" b="0" i="0" u="none" baseline="0">
              <a:solidFill>
                <a:srgbClr val="000000"/>
              </a:solidFill>
              <a:latin typeface="Arial"/>
              <a:ea typeface="Arial"/>
              <a:cs typeface="Arial"/>
            </a:rPr>
            <a:t>J'élève des porcs</a:t>
          </a:r>
        </a:p>
      </xdr:txBody>
    </xdr:sp>
    <xdr:clientData/>
  </xdr:twoCellAnchor>
  <xdr:twoCellAnchor>
    <xdr:from>
      <xdr:col>2</xdr:col>
      <xdr:colOff>95250</xdr:colOff>
      <xdr:row>21</xdr:row>
      <xdr:rowOff>123825</xdr:rowOff>
    </xdr:from>
    <xdr:to>
      <xdr:col>2</xdr:col>
      <xdr:colOff>400050</xdr:colOff>
      <xdr:row>23</xdr:row>
      <xdr:rowOff>47625</xdr:rowOff>
    </xdr:to>
    <xdr:sp>
      <xdr:nvSpPr>
        <xdr:cNvPr id="18" name="Dessin 13"/>
        <xdr:cNvSpPr>
          <a:spLocks/>
        </xdr:cNvSpPr>
      </xdr:nvSpPr>
      <xdr:spPr>
        <a:xfrm>
          <a:off x="952500" y="3609975"/>
          <a:ext cx="304800" cy="2476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48</xdr:row>
      <xdr:rowOff>0</xdr:rowOff>
    </xdr:from>
    <xdr:to>
      <xdr:col>2</xdr:col>
      <xdr:colOff>676275</xdr:colOff>
      <xdr:row>79</xdr:row>
      <xdr:rowOff>123825</xdr:rowOff>
    </xdr:to>
    <xdr:sp>
      <xdr:nvSpPr>
        <xdr:cNvPr id="19" name="Dessin 7"/>
        <xdr:cNvSpPr>
          <a:spLocks/>
        </xdr:cNvSpPr>
      </xdr:nvSpPr>
      <xdr:spPr>
        <a:xfrm>
          <a:off x="1323975" y="8077200"/>
          <a:ext cx="209550" cy="5934075"/>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609600</xdr:colOff>
      <xdr:row>78</xdr:row>
      <xdr:rowOff>28575</xdr:rowOff>
    </xdr:from>
    <xdr:to>
      <xdr:col>13</xdr:col>
      <xdr:colOff>361950</xdr:colOff>
      <xdr:row>80</xdr:row>
      <xdr:rowOff>38100</xdr:rowOff>
    </xdr:to>
    <xdr:sp>
      <xdr:nvSpPr>
        <xdr:cNvPr id="20" name="Dessin 36"/>
        <xdr:cNvSpPr>
          <a:spLocks/>
        </xdr:cNvSpPr>
      </xdr:nvSpPr>
      <xdr:spPr>
        <a:xfrm>
          <a:off x="7077075" y="13754100"/>
          <a:ext cx="514350" cy="3429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C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666750</xdr:colOff>
      <xdr:row>78</xdr:row>
      <xdr:rowOff>123825</xdr:rowOff>
    </xdr:from>
    <xdr:to>
      <xdr:col>13</xdr:col>
      <xdr:colOff>295275</xdr:colOff>
      <xdr:row>79</xdr:row>
      <xdr:rowOff>114300</xdr:rowOff>
    </xdr:to>
    <xdr:sp>
      <xdr:nvSpPr>
        <xdr:cNvPr id="21" name="Texte 38"/>
        <xdr:cNvSpPr txBox="1">
          <a:spLocks noChangeArrowheads="1"/>
        </xdr:cNvSpPr>
      </xdr:nvSpPr>
      <xdr:spPr>
        <a:xfrm>
          <a:off x="7134225" y="13849350"/>
          <a:ext cx="390525" cy="152400"/>
        </a:xfrm>
        <a:prstGeom prst="rect">
          <a:avLst/>
        </a:prstGeom>
        <a:noFill/>
        <a:ln w="9525" cmpd="sng">
          <a:noFill/>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suite</a:t>
          </a:r>
        </a:p>
      </xdr:txBody>
    </xdr:sp>
    <xdr:clientData/>
  </xdr:twoCellAnchor>
  <xdr:twoCellAnchor>
    <xdr:from>
      <xdr:col>12</xdr:col>
      <xdr:colOff>619125</xdr:colOff>
      <xdr:row>42</xdr:row>
      <xdr:rowOff>38100</xdr:rowOff>
    </xdr:from>
    <xdr:to>
      <xdr:col>13</xdr:col>
      <xdr:colOff>371475</xdr:colOff>
      <xdr:row>44</xdr:row>
      <xdr:rowOff>38100</xdr:rowOff>
    </xdr:to>
    <xdr:sp>
      <xdr:nvSpPr>
        <xdr:cNvPr id="22" name="Dessin 36"/>
        <xdr:cNvSpPr>
          <a:spLocks/>
        </xdr:cNvSpPr>
      </xdr:nvSpPr>
      <xdr:spPr>
        <a:xfrm>
          <a:off x="7086600" y="7124700"/>
          <a:ext cx="514350" cy="3238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C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676275</xdr:colOff>
      <xdr:row>42</xdr:row>
      <xdr:rowOff>114300</xdr:rowOff>
    </xdr:from>
    <xdr:to>
      <xdr:col>13</xdr:col>
      <xdr:colOff>304800</xdr:colOff>
      <xdr:row>43</xdr:row>
      <xdr:rowOff>114300</xdr:rowOff>
    </xdr:to>
    <xdr:sp>
      <xdr:nvSpPr>
        <xdr:cNvPr id="23" name="Texte 38"/>
        <xdr:cNvSpPr txBox="1">
          <a:spLocks noChangeArrowheads="1"/>
        </xdr:cNvSpPr>
      </xdr:nvSpPr>
      <xdr:spPr>
        <a:xfrm>
          <a:off x="7143750" y="7200900"/>
          <a:ext cx="390525" cy="161925"/>
        </a:xfrm>
        <a:prstGeom prst="rect">
          <a:avLst/>
        </a:prstGeom>
        <a:noFill/>
        <a:ln w="9525" cmpd="sng">
          <a:noFill/>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suite</a:t>
          </a:r>
        </a:p>
      </xdr:txBody>
    </xdr:sp>
    <xdr:clientData/>
  </xdr:twoCellAnchor>
  <xdr:twoCellAnchor>
    <xdr:from>
      <xdr:col>7</xdr:col>
      <xdr:colOff>219075</xdr:colOff>
      <xdr:row>38</xdr:row>
      <xdr:rowOff>28575</xdr:rowOff>
    </xdr:from>
    <xdr:to>
      <xdr:col>7</xdr:col>
      <xdr:colOff>371475</xdr:colOff>
      <xdr:row>38</xdr:row>
      <xdr:rowOff>133350</xdr:rowOff>
    </xdr:to>
    <xdr:sp>
      <xdr:nvSpPr>
        <xdr:cNvPr id="24" name="Dessin 13"/>
        <xdr:cNvSpPr>
          <a:spLocks/>
        </xdr:cNvSpPr>
      </xdr:nvSpPr>
      <xdr:spPr>
        <a:xfrm>
          <a:off x="4886325" y="60960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39</xdr:row>
      <xdr:rowOff>28575</xdr:rowOff>
    </xdr:from>
    <xdr:to>
      <xdr:col>7</xdr:col>
      <xdr:colOff>371475</xdr:colOff>
      <xdr:row>39</xdr:row>
      <xdr:rowOff>123825</xdr:rowOff>
    </xdr:to>
    <xdr:sp>
      <xdr:nvSpPr>
        <xdr:cNvPr id="25" name="Dessin 13"/>
        <xdr:cNvSpPr>
          <a:spLocks/>
        </xdr:cNvSpPr>
      </xdr:nvSpPr>
      <xdr:spPr>
        <a:xfrm>
          <a:off x="4886325" y="6257925"/>
          <a:ext cx="142875" cy="952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57</xdr:row>
      <xdr:rowOff>28575</xdr:rowOff>
    </xdr:from>
    <xdr:to>
      <xdr:col>7</xdr:col>
      <xdr:colOff>371475</xdr:colOff>
      <xdr:row>57</xdr:row>
      <xdr:rowOff>133350</xdr:rowOff>
    </xdr:to>
    <xdr:sp>
      <xdr:nvSpPr>
        <xdr:cNvPr id="26" name="Dessin 13"/>
        <xdr:cNvSpPr>
          <a:spLocks/>
        </xdr:cNvSpPr>
      </xdr:nvSpPr>
      <xdr:spPr>
        <a:xfrm>
          <a:off x="4886325" y="968692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58</xdr:row>
      <xdr:rowOff>28575</xdr:rowOff>
    </xdr:from>
    <xdr:to>
      <xdr:col>7</xdr:col>
      <xdr:colOff>371475</xdr:colOff>
      <xdr:row>58</xdr:row>
      <xdr:rowOff>123825</xdr:rowOff>
    </xdr:to>
    <xdr:sp>
      <xdr:nvSpPr>
        <xdr:cNvPr id="27" name="Dessin 13"/>
        <xdr:cNvSpPr>
          <a:spLocks/>
        </xdr:cNvSpPr>
      </xdr:nvSpPr>
      <xdr:spPr>
        <a:xfrm>
          <a:off x="4886325" y="9848850"/>
          <a:ext cx="142875" cy="952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57</xdr:row>
      <xdr:rowOff>28575</xdr:rowOff>
    </xdr:from>
    <xdr:to>
      <xdr:col>7</xdr:col>
      <xdr:colOff>371475</xdr:colOff>
      <xdr:row>57</xdr:row>
      <xdr:rowOff>133350</xdr:rowOff>
    </xdr:to>
    <xdr:sp>
      <xdr:nvSpPr>
        <xdr:cNvPr id="28" name="Dessin 13"/>
        <xdr:cNvSpPr>
          <a:spLocks/>
        </xdr:cNvSpPr>
      </xdr:nvSpPr>
      <xdr:spPr>
        <a:xfrm>
          <a:off x="4886325" y="968692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58</xdr:row>
      <xdr:rowOff>28575</xdr:rowOff>
    </xdr:from>
    <xdr:to>
      <xdr:col>7</xdr:col>
      <xdr:colOff>371475</xdr:colOff>
      <xdr:row>58</xdr:row>
      <xdr:rowOff>123825</xdr:rowOff>
    </xdr:to>
    <xdr:sp>
      <xdr:nvSpPr>
        <xdr:cNvPr id="29" name="Dessin 13"/>
        <xdr:cNvSpPr>
          <a:spLocks/>
        </xdr:cNvSpPr>
      </xdr:nvSpPr>
      <xdr:spPr>
        <a:xfrm>
          <a:off x="4886325" y="9848850"/>
          <a:ext cx="142875" cy="952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78</xdr:row>
      <xdr:rowOff>28575</xdr:rowOff>
    </xdr:from>
    <xdr:to>
      <xdr:col>7</xdr:col>
      <xdr:colOff>371475</xdr:colOff>
      <xdr:row>78</xdr:row>
      <xdr:rowOff>133350</xdr:rowOff>
    </xdr:to>
    <xdr:sp>
      <xdr:nvSpPr>
        <xdr:cNvPr id="30" name="Dessin 13"/>
        <xdr:cNvSpPr>
          <a:spLocks/>
        </xdr:cNvSpPr>
      </xdr:nvSpPr>
      <xdr:spPr>
        <a:xfrm>
          <a:off x="4886325" y="137541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79</xdr:row>
      <xdr:rowOff>28575</xdr:rowOff>
    </xdr:from>
    <xdr:to>
      <xdr:col>7</xdr:col>
      <xdr:colOff>371475</xdr:colOff>
      <xdr:row>79</xdr:row>
      <xdr:rowOff>123825</xdr:rowOff>
    </xdr:to>
    <xdr:sp>
      <xdr:nvSpPr>
        <xdr:cNvPr id="31" name="Dessin 13"/>
        <xdr:cNvSpPr>
          <a:spLocks/>
        </xdr:cNvSpPr>
      </xdr:nvSpPr>
      <xdr:spPr>
        <a:xfrm>
          <a:off x="4886325" y="13916025"/>
          <a:ext cx="142875" cy="952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209550</xdr:colOff>
      <xdr:row>99</xdr:row>
      <xdr:rowOff>0</xdr:rowOff>
    </xdr:from>
    <xdr:to>
      <xdr:col>11</xdr:col>
      <xdr:colOff>457200</xdr:colOff>
      <xdr:row>100</xdr:row>
      <xdr:rowOff>85725</xdr:rowOff>
    </xdr:to>
    <xdr:sp>
      <xdr:nvSpPr>
        <xdr:cNvPr id="32" name="Dessin 106"/>
        <xdr:cNvSpPr>
          <a:spLocks/>
        </xdr:cNvSpPr>
      </xdr:nvSpPr>
      <xdr:spPr>
        <a:xfrm rot="10757377">
          <a:off x="6048375" y="17164050"/>
          <a:ext cx="247650" cy="2476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C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40</xdr:row>
      <xdr:rowOff>0</xdr:rowOff>
    </xdr:from>
    <xdr:to>
      <xdr:col>2</xdr:col>
      <xdr:colOff>57150</xdr:colOff>
      <xdr:row>43</xdr:row>
      <xdr:rowOff>85725</xdr:rowOff>
    </xdr:to>
    <xdr:pic>
      <xdr:nvPicPr>
        <xdr:cNvPr id="33" name="Image 42"/>
        <xdr:cNvPicPr preferRelativeResize="1">
          <a:picLocks noChangeAspect="1"/>
        </xdr:cNvPicPr>
      </xdr:nvPicPr>
      <xdr:blipFill>
        <a:blip r:embed="rId1"/>
        <a:stretch>
          <a:fillRect/>
        </a:stretch>
      </xdr:blipFill>
      <xdr:spPr>
        <a:xfrm>
          <a:off x="95250" y="6400800"/>
          <a:ext cx="819150" cy="933450"/>
        </a:xfrm>
        <a:prstGeom prst="rect">
          <a:avLst/>
        </a:prstGeom>
        <a:noFill/>
        <a:ln w="9525" cmpd="sng">
          <a:noFill/>
        </a:ln>
      </xdr:spPr>
    </xdr:pic>
    <xdr:clientData/>
  </xdr:twoCellAnchor>
  <xdr:twoCellAnchor editAs="oneCell">
    <xdr:from>
      <xdr:col>1</xdr:col>
      <xdr:colOff>0</xdr:colOff>
      <xdr:row>77</xdr:row>
      <xdr:rowOff>0</xdr:rowOff>
    </xdr:from>
    <xdr:to>
      <xdr:col>2</xdr:col>
      <xdr:colOff>57150</xdr:colOff>
      <xdr:row>82</xdr:row>
      <xdr:rowOff>76200</xdr:rowOff>
    </xdr:to>
    <xdr:pic>
      <xdr:nvPicPr>
        <xdr:cNvPr id="34" name="Image 43"/>
        <xdr:cNvPicPr preferRelativeResize="1">
          <a:picLocks noChangeAspect="1"/>
        </xdr:cNvPicPr>
      </xdr:nvPicPr>
      <xdr:blipFill>
        <a:blip r:embed="rId2"/>
        <a:stretch>
          <a:fillRect/>
        </a:stretch>
      </xdr:blipFill>
      <xdr:spPr>
        <a:xfrm>
          <a:off x="95250" y="13554075"/>
          <a:ext cx="819150" cy="914400"/>
        </a:xfrm>
        <a:prstGeom prst="rect">
          <a:avLst/>
        </a:prstGeom>
        <a:noFill/>
        <a:ln w="9525" cmpd="sng">
          <a:noFill/>
        </a:ln>
      </xdr:spPr>
    </xdr:pic>
    <xdr:clientData/>
  </xdr:twoCellAnchor>
  <xdr:twoCellAnchor editAs="oneCell">
    <xdr:from>
      <xdr:col>0</xdr:col>
      <xdr:colOff>76200</xdr:colOff>
      <xdr:row>96</xdr:row>
      <xdr:rowOff>123825</xdr:rowOff>
    </xdr:from>
    <xdr:to>
      <xdr:col>2</xdr:col>
      <xdr:colOff>47625</xdr:colOff>
      <xdr:row>102</xdr:row>
      <xdr:rowOff>66675</xdr:rowOff>
    </xdr:to>
    <xdr:pic>
      <xdr:nvPicPr>
        <xdr:cNvPr id="35" name="Image 44"/>
        <xdr:cNvPicPr preferRelativeResize="1">
          <a:picLocks noChangeAspect="1"/>
        </xdr:cNvPicPr>
      </xdr:nvPicPr>
      <xdr:blipFill>
        <a:blip r:embed="rId3"/>
        <a:stretch>
          <a:fillRect/>
        </a:stretch>
      </xdr:blipFill>
      <xdr:spPr>
        <a:xfrm>
          <a:off x="76200" y="16802100"/>
          <a:ext cx="828675" cy="914400"/>
        </a:xfrm>
        <a:prstGeom prst="rect">
          <a:avLst/>
        </a:prstGeom>
        <a:noFill/>
        <a:ln w="9525" cmpd="sng">
          <a:noFill/>
        </a:ln>
      </xdr:spPr>
    </xdr:pic>
    <xdr:clientData/>
  </xdr:twoCellAnchor>
  <xdr:twoCellAnchor>
    <xdr:from>
      <xdr:col>9</xdr:col>
      <xdr:colOff>28575</xdr:colOff>
      <xdr:row>61</xdr:row>
      <xdr:rowOff>104775</xdr:rowOff>
    </xdr:from>
    <xdr:to>
      <xdr:col>9</xdr:col>
      <xdr:colOff>171450</xdr:colOff>
      <xdr:row>61</xdr:row>
      <xdr:rowOff>228600</xdr:rowOff>
    </xdr:to>
    <xdr:sp>
      <xdr:nvSpPr>
        <xdr:cNvPr id="36" name="Dessin 12"/>
        <xdr:cNvSpPr>
          <a:spLocks/>
        </xdr:cNvSpPr>
      </xdr:nvSpPr>
      <xdr:spPr>
        <a:xfrm>
          <a:off x="5391150" y="104584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62</xdr:row>
      <xdr:rowOff>85725</xdr:rowOff>
    </xdr:from>
    <xdr:to>
      <xdr:col>9</xdr:col>
      <xdr:colOff>171450</xdr:colOff>
      <xdr:row>62</xdr:row>
      <xdr:rowOff>161925</xdr:rowOff>
    </xdr:to>
    <xdr:sp>
      <xdr:nvSpPr>
        <xdr:cNvPr id="37" name="Dessin 12"/>
        <xdr:cNvSpPr>
          <a:spLocks/>
        </xdr:cNvSpPr>
      </xdr:nvSpPr>
      <xdr:spPr>
        <a:xfrm>
          <a:off x="5391150" y="10782300"/>
          <a:ext cx="142875" cy="762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62</xdr:row>
      <xdr:rowOff>85725</xdr:rowOff>
    </xdr:from>
    <xdr:to>
      <xdr:col>9</xdr:col>
      <xdr:colOff>171450</xdr:colOff>
      <xdr:row>62</xdr:row>
      <xdr:rowOff>161925</xdr:rowOff>
    </xdr:to>
    <xdr:sp>
      <xdr:nvSpPr>
        <xdr:cNvPr id="38" name="Dessin 12"/>
        <xdr:cNvSpPr>
          <a:spLocks/>
        </xdr:cNvSpPr>
      </xdr:nvSpPr>
      <xdr:spPr>
        <a:xfrm>
          <a:off x="5391150" y="10782300"/>
          <a:ext cx="142875" cy="762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63</xdr:row>
      <xdr:rowOff>95250</xdr:rowOff>
    </xdr:from>
    <xdr:to>
      <xdr:col>9</xdr:col>
      <xdr:colOff>171450</xdr:colOff>
      <xdr:row>63</xdr:row>
      <xdr:rowOff>228600</xdr:rowOff>
    </xdr:to>
    <xdr:sp>
      <xdr:nvSpPr>
        <xdr:cNvPr id="39" name="Dessin 12"/>
        <xdr:cNvSpPr>
          <a:spLocks/>
        </xdr:cNvSpPr>
      </xdr:nvSpPr>
      <xdr:spPr>
        <a:xfrm>
          <a:off x="5391150" y="109537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63</xdr:row>
      <xdr:rowOff>95250</xdr:rowOff>
    </xdr:from>
    <xdr:to>
      <xdr:col>9</xdr:col>
      <xdr:colOff>171450</xdr:colOff>
      <xdr:row>63</xdr:row>
      <xdr:rowOff>228600</xdr:rowOff>
    </xdr:to>
    <xdr:sp>
      <xdr:nvSpPr>
        <xdr:cNvPr id="40" name="Dessin 12"/>
        <xdr:cNvSpPr>
          <a:spLocks/>
        </xdr:cNvSpPr>
      </xdr:nvSpPr>
      <xdr:spPr>
        <a:xfrm>
          <a:off x="5391150" y="109537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66</xdr:row>
      <xdr:rowOff>95250</xdr:rowOff>
    </xdr:from>
    <xdr:to>
      <xdr:col>9</xdr:col>
      <xdr:colOff>171450</xdr:colOff>
      <xdr:row>66</xdr:row>
      <xdr:rowOff>209550</xdr:rowOff>
    </xdr:to>
    <xdr:sp>
      <xdr:nvSpPr>
        <xdr:cNvPr id="41" name="Dessin 12"/>
        <xdr:cNvSpPr>
          <a:spLocks/>
        </xdr:cNvSpPr>
      </xdr:nvSpPr>
      <xdr:spPr>
        <a:xfrm>
          <a:off x="5391150" y="116776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66</xdr:row>
      <xdr:rowOff>95250</xdr:rowOff>
    </xdr:from>
    <xdr:to>
      <xdr:col>9</xdr:col>
      <xdr:colOff>171450</xdr:colOff>
      <xdr:row>66</xdr:row>
      <xdr:rowOff>209550</xdr:rowOff>
    </xdr:to>
    <xdr:sp>
      <xdr:nvSpPr>
        <xdr:cNvPr id="42" name="Dessin 12"/>
        <xdr:cNvSpPr>
          <a:spLocks/>
        </xdr:cNvSpPr>
      </xdr:nvSpPr>
      <xdr:spPr>
        <a:xfrm>
          <a:off x="5391150" y="116776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61</xdr:row>
      <xdr:rowOff>104775</xdr:rowOff>
    </xdr:from>
    <xdr:to>
      <xdr:col>9</xdr:col>
      <xdr:colOff>171450</xdr:colOff>
      <xdr:row>61</xdr:row>
      <xdr:rowOff>228600</xdr:rowOff>
    </xdr:to>
    <xdr:sp>
      <xdr:nvSpPr>
        <xdr:cNvPr id="43" name="Dessin 12"/>
        <xdr:cNvSpPr>
          <a:spLocks/>
        </xdr:cNvSpPr>
      </xdr:nvSpPr>
      <xdr:spPr>
        <a:xfrm>
          <a:off x="5391150" y="104584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62</xdr:row>
      <xdr:rowOff>85725</xdr:rowOff>
    </xdr:from>
    <xdr:to>
      <xdr:col>9</xdr:col>
      <xdr:colOff>171450</xdr:colOff>
      <xdr:row>62</xdr:row>
      <xdr:rowOff>161925</xdr:rowOff>
    </xdr:to>
    <xdr:sp>
      <xdr:nvSpPr>
        <xdr:cNvPr id="44" name="Dessin 12"/>
        <xdr:cNvSpPr>
          <a:spLocks/>
        </xdr:cNvSpPr>
      </xdr:nvSpPr>
      <xdr:spPr>
        <a:xfrm>
          <a:off x="5391150" y="10782300"/>
          <a:ext cx="142875" cy="762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62</xdr:row>
      <xdr:rowOff>85725</xdr:rowOff>
    </xdr:from>
    <xdr:to>
      <xdr:col>9</xdr:col>
      <xdr:colOff>171450</xdr:colOff>
      <xdr:row>62</xdr:row>
      <xdr:rowOff>161925</xdr:rowOff>
    </xdr:to>
    <xdr:sp>
      <xdr:nvSpPr>
        <xdr:cNvPr id="45" name="Dessin 12"/>
        <xdr:cNvSpPr>
          <a:spLocks/>
        </xdr:cNvSpPr>
      </xdr:nvSpPr>
      <xdr:spPr>
        <a:xfrm>
          <a:off x="5391150" y="10782300"/>
          <a:ext cx="142875" cy="762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63</xdr:row>
      <xdr:rowOff>95250</xdr:rowOff>
    </xdr:from>
    <xdr:to>
      <xdr:col>9</xdr:col>
      <xdr:colOff>171450</xdr:colOff>
      <xdr:row>63</xdr:row>
      <xdr:rowOff>228600</xdr:rowOff>
    </xdr:to>
    <xdr:sp>
      <xdr:nvSpPr>
        <xdr:cNvPr id="46" name="Dessin 12"/>
        <xdr:cNvSpPr>
          <a:spLocks/>
        </xdr:cNvSpPr>
      </xdr:nvSpPr>
      <xdr:spPr>
        <a:xfrm>
          <a:off x="5391150" y="109537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63</xdr:row>
      <xdr:rowOff>95250</xdr:rowOff>
    </xdr:from>
    <xdr:to>
      <xdr:col>9</xdr:col>
      <xdr:colOff>171450</xdr:colOff>
      <xdr:row>63</xdr:row>
      <xdr:rowOff>228600</xdr:rowOff>
    </xdr:to>
    <xdr:sp>
      <xdr:nvSpPr>
        <xdr:cNvPr id="47" name="Dessin 12"/>
        <xdr:cNvSpPr>
          <a:spLocks/>
        </xdr:cNvSpPr>
      </xdr:nvSpPr>
      <xdr:spPr>
        <a:xfrm>
          <a:off x="5391150" y="109537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66</xdr:row>
      <xdr:rowOff>95250</xdr:rowOff>
    </xdr:from>
    <xdr:to>
      <xdr:col>9</xdr:col>
      <xdr:colOff>171450</xdr:colOff>
      <xdr:row>66</xdr:row>
      <xdr:rowOff>209550</xdr:rowOff>
    </xdr:to>
    <xdr:sp>
      <xdr:nvSpPr>
        <xdr:cNvPr id="48" name="Dessin 12"/>
        <xdr:cNvSpPr>
          <a:spLocks/>
        </xdr:cNvSpPr>
      </xdr:nvSpPr>
      <xdr:spPr>
        <a:xfrm>
          <a:off x="5391150" y="116776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xdr:colOff>
      <xdr:row>66</xdr:row>
      <xdr:rowOff>95250</xdr:rowOff>
    </xdr:from>
    <xdr:to>
      <xdr:col>9</xdr:col>
      <xdr:colOff>171450</xdr:colOff>
      <xdr:row>66</xdr:row>
      <xdr:rowOff>209550</xdr:rowOff>
    </xdr:to>
    <xdr:sp>
      <xdr:nvSpPr>
        <xdr:cNvPr id="49" name="Dessin 12"/>
        <xdr:cNvSpPr>
          <a:spLocks/>
        </xdr:cNvSpPr>
      </xdr:nvSpPr>
      <xdr:spPr>
        <a:xfrm>
          <a:off x="5391150" y="116776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12</xdr:row>
      <xdr:rowOff>28575</xdr:rowOff>
    </xdr:from>
    <xdr:to>
      <xdr:col>7</xdr:col>
      <xdr:colOff>371475</xdr:colOff>
      <xdr:row>12</xdr:row>
      <xdr:rowOff>133350</xdr:rowOff>
    </xdr:to>
    <xdr:sp>
      <xdr:nvSpPr>
        <xdr:cNvPr id="50" name="Dessin 13"/>
        <xdr:cNvSpPr>
          <a:spLocks/>
        </xdr:cNvSpPr>
      </xdr:nvSpPr>
      <xdr:spPr>
        <a:xfrm>
          <a:off x="4886325" y="20097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13</xdr:row>
      <xdr:rowOff>28575</xdr:rowOff>
    </xdr:from>
    <xdr:to>
      <xdr:col>7</xdr:col>
      <xdr:colOff>371475</xdr:colOff>
      <xdr:row>13</xdr:row>
      <xdr:rowOff>123825</xdr:rowOff>
    </xdr:to>
    <xdr:sp>
      <xdr:nvSpPr>
        <xdr:cNvPr id="51" name="Dessin 13"/>
        <xdr:cNvSpPr>
          <a:spLocks/>
        </xdr:cNvSpPr>
      </xdr:nvSpPr>
      <xdr:spPr>
        <a:xfrm>
          <a:off x="4886325" y="2171700"/>
          <a:ext cx="142875" cy="952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5</xdr:row>
      <xdr:rowOff>123825</xdr:rowOff>
    </xdr:from>
    <xdr:to>
      <xdr:col>10</xdr:col>
      <xdr:colOff>171450</xdr:colOff>
      <xdr:row>5</xdr:row>
      <xdr:rowOff>238125</xdr:rowOff>
    </xdr:to>
    <xdr:sp>
      <xdr:nvSpPr>
        <xdr:cNvPr id="1" name="Dessin 3"/>
        <xdr:cNvSpPr>
          <a:spLocks/>
        </xdr:cNvSpPr>
      </xdr:nvSpPr>
      <xdr:spPr>
        <a:xfrm>
          <a:off x="5629275" y="10287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33</xdr:row>
      <xdr:rowOff>38100</xdr:rowOff>
    </xdr:from>
    <xdr:to>
      <xdr:col>2</xdr:col>
      <xdr:colOff>152400</xdr:colOff>
      <xdr:row>37</xdr:row>
      <xdr:rowOff>9525</xdr:rowOff>
    </xdr:to>
    <xdr:sp>
      <xdr:nvSpPr>
        <xdr:cNvPr id="2" name="Texte 10"/>
        <xdr:cNvSpPr txBox="1">
          <a:spLocks noChangeArrowheads="1"/>
        </xdr:cNvSpPr>
      </xdr:nvSpPr>
      <xdr:spPr>
        <a:xfrm>
          <a:off x="95250" y="6276975"/>
          <a:ext cx="885825" cy="619125"/>
        </a:xfrm>
        <a:prstGeom prst="rect">
          <a:avLst/>
        </a:prstGeom>
        <a:solidFill>
          <a:srgbClr val="FAC090"/>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J'élève des volailles</a:t>
          </a:r>
        </a:p>
      </xdr:txBody>
    </xdr:sp>
    <xdr:clientData/>
  </xdr:twoCellAnchor>
  <xdr:twoCellAnchor>
    <xdr:from>
      <xdr:col>0</xdr:col>
      <xdr:colOff>9525</xdr:colOff>
      <xdr:row>40</xdr:row>
      <xdr:rowOff>371475</xdr:rowOff>
    </xdr:from>
    <xdr:to>
      <xdr:col>2</xdr:col>
      <xdr:colOff>66675</xdr:colOff>
      <xdr:row>44</xdr:row>
      <xdr:rowOff>47625</xdr:rowOff>
    </xdr:to>
    <xdr:sp>
      <xdr:nvSpPr>
        <xdr:cNvPr id="3" name="Texte 15"/>
        <xdr:cNvSpPr txBox="1">
          <a:spLocks noChangeArrowheads="1"/>
        </xdr:cNvSpPr>
      </xdr:nvSpPr>
      <xdr:spPr>
        <a:xfrm>
          <a:off x="9525" y="8153400"/>
          <a:ext cx="885825" cy="876300"/>
        </a:xfrm>
        <a:prstGeom prst="rect">
          <a:avLst/>
        </a:prstGeom>
        <a:solidFill>
          <a:srgbClr val="92D050"/>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Je  suis éleveur</a:t>
          </a:r>
        </a:p>
      </xdr:txBody>
    </xdr:sp>
    <xdr:clientData/>
  </xdr:twoCellAnchor>
  <xdr:twoCellAnchor>
    <xdr:from>
      <xdr:col>10</xdr:col>
      <xdr:colOff>28575</xdr:colOff>
      <xdr:row>35</xdr:row>
      <xdr:rowOff>28575</xdr:rowOff>
    </xdr:from>
    <xdr:to>
      <xdr:col>10</xdr:col>
      <xdr:colOff>171450</xdr:colOff>
      <xdr:row>35</xdr:row>
      <xdr:rowOff>133350</xdr:rowOff>
    </xdr:to>
    <xdr:sp>
      <xdr:nvSpPr>
        <xdr:cNvPr id="4" name="Dessin 17"/>
        <xdr:cNvSpPr>
          <a:spLocks/>
        </xdr:cNvSpPr>
      </xdr:nvSpPr>
      <xdr:spPr>
        <a:xfrm>
          <a:off x="5629275" y="65532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56</xdr:row>
      <xdr:rowOff>76200</xdr:rowOff>
    </xdr:from>
    <xdr:to>
      <xdr:col>2</xdr:col>
      <xdr:colOff>142875</xdr:colOff>
      <xdr:row>59</xdr:row>
      <xdr:rowOff>47625</xdr:rowOff>
    </xdr:to>
    <xdr:sp>
      <xdr:nvSpPr>
        <xdr:cNvPr id="5" name="Texte 18"/>
        <xdr:cNvSpPr txBox="1">
          <a:spLocks noChangeArrowheads="1"/>
        </xdr:cNvSpPr>
      </xdr:nvSpPr>
      <xdr:spPr>
        <a:xfrm>
          <a:off x="85725" y="11591925"/>
          <a:ext cx="885825" cy="495300"/>
        </a:xfrm>
        <a:prstGeom prst="rect">
          <a:avLst/>
        </a:prstGeom>
        <a:solidFill>
          <a:srgbClr val="FDEADA"/>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Je vends des oeufs</a:t>
          </a:r>
        </a:p>
      </xdr:txBody>
    </xdr:sp>
    <xdr:clientData/>
  </xdr:twoCellAnchor>
  <xdr:twoCellAnchor>
    <xdr:from>
      <xdr:col>10</xdr:col>
      <xdr:colOff>28575</xdr:colOff>
      <xdr:row>61</xdr:row>
      <xdr:rowOff>28575</xdr:rowOff>
    </xdr:from>
    <xdr:to>
      <xdr:col>10</xdr:col>
      <xdr:colOff>171450</xdr:colOff>
      <xdr:row>61</xdr:row>
      <xdr:rowOff>142875</xdr:rowOff>
    </xdr:to>
    <xdr:sp>
      <xdr:nvSpPr>
        <xdr:cNvPr id="6" name="Dessin 19"/>
        <xdr:cNvSpPr>
          <a:spLocks/>
        </xdr:cNvSpPr>
      </xdr:nvSpPr>
      <xdr:spPr>
        <a:xfrm>
          <a:off x="5629275" y="1239202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63</xdr:row>
      <xdr:rowOff>28575</xdr:rowOff>
    </xdr:from>
    <xdr:to>
      <xdr:col>10</xdr:col>
      <xdr:colOff>171450</xdr:colOff>
      <xdr:row>63</xdr:row>
      <xdr:rowOff>133350</xdr:rowOff>
    </xdr:to>
    <xdr:sp>
      <xdr:nvSpPr>
        <xdr:cNvPr id="7" name="Dessin 20"/>
        <xdr:cNvSpPr>
          <a:spLocks/>
        </xdr:cNvSpPr>
      </xdr:nvSpPr>
      <xdr:spPr>
        <a:xfrm>
          <a:off x="5629275" y="127063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65</xdr:row>
      <xdr:rowOff>28575</xdr:rowOff>
    </xdr:from>
    <xdr:to>
      <xdr:col>10</xdr:col>
      <xdr:colOff>171450</xdr:colOff>
      <xdr:row>65</xdr:row>
      <xdr:rowOff>152400</xdr:rowOff>
    </xdr:to>
    <xdr:sp>
      <xdr:nvSpPr>
        <xdr:cNvPr id="8" name="Dessin 21"/>
        <xdr:cNvSpPr>
          <a:spLocks/>
        </xdr:cNvSpPr>
      </xdr:nvSpPr>
      <xdr:spPr>
        <a:xfrm>
          <a:off x="5629275" y="1303020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14</xdr:row>
      <xdr:rowOff>0</xdr:rowOff>
    </xdr:from>
    <xdr:to>
      <xdr:col>2</xdr:col>
      <xdr:colOff>85725</xdr:colOff>
      <xdr:row>15</xdr:row>
      <xdr:rowOff>95250</xdr:rowOff>
    </xdr:to>
    <xdr:sp>
      <xdr:nvSpPr>
        <xdr:cNvPr id="9" name="Texte 23"/>
        <xdr:cNvSpPr txBox="1">
          <a:spLocks noChangeArrowheads="1"/>
        </xdr:cNvSpPr>
      </xdr:nvSpPr>
      <xdr:spPr>
        <a:xfrm>
          <a:off x="28575" y="2952750"/>
          <a:ext cx="885825" cy="257175"/>
        </a:xfrm>
        <a:prstGeom prst="rect">
          <a:avLst/>
        </a:prstGeom>
        <a:solidFill>
          <a:srgbClr val="92D050"/>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Je suis éleveur</a:t>
          </a:r>
        </a:p>
      </xdr:txBody>
    </xdr:sp>
    <xdr:clientData/>
  </xdr:twoCellAnchor>
  <xdr:twoCellAnchor>
    <xdr:from>
      <xdr:col>12</xdr:col>
      <xdr:colOff>123825</xdr:colOff>
      <xdr:row>14</xdr:row>
      <xdr:rowOff>0</xdr:rowOff>
    </xdr:from>
    <xdr:to>
      <xdr:col>12</xdr:col>
      <xdr:colOff>371475</xdr:colOff>
      <xdr:row>14</xdr:row>
      <xdr:rowOff>123825</xdr:rowOff>
    </xdr:to>
    <xdr:sp>
      <xdr:nvSpPr>
        <xdr:cNvPr id="10" name="Dessin 24"/>
        <xdr:cNvSpPr>
          <a:spLocks/>
        </xdr:cNvSpPr>
      </xdr:nvSpPr>
      <xdr:spPr>
        <a:xfrm>
          <a:off x="6591300" y="2952750"/>
          <a:ext cx="247650"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123825</xdr:colOff>
      <xdr:row>47</xdr:row>
      <xdr:rowOff>38100</xdr:rowOff>
    </xdr:from>
    <xdr:to>
      <xdr:col>12</xdr:col>
      <xdr:colOff>381000</xdr:colOff>
      <xdr:row>48</xdr:row>
      <xdr:rowOff>85725</xdr:rowOff>
    </xdr:to>
    <xdr:sp>
      <xdr:nvSpPr>
        <xdr:cNvPr id="11" name="Dessin 27"/>
        <xdr:cNvSpPr>
          <a:spLocks/>
        </xdr:cNvSpPr>
      </xdr:nvSpPr>
      <xdr:spPr>
        <a:xfrm>
          <a:off x="6591300" y="9496425"/>
          <a:ext cx="257175" cy="2095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133350</xdr:colOff>
      <xdr:row>34</xdr:row>
      <xdr:rowOff>47625</xdr:rowOff>
    </xdr:from>
    <xdr:to>
      <xdr:col>12</xdr:col>
      <xdr:colOff>371475</xdr:colOff>
      <xdr:row>35</xdr:row>
      <xdr:rowOff>95250</xdr:rowOff>
    </xdr:to>
    <xdr:sp>
      <xdr:nvSpPr>
        <xdr:cNvPr id="12" name="Dessin 28"/>
        <xdr:cNvSpPr>
          <a:spLocks/>
        </xdr:cNvSpPr>
      </xdr:nvSpPr>
      <xdr:spPr>
        <a:xfrm>
          <a:off x="6600825" y="6381750"/>
          <a:ext cx="238125" cy="2381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133350</xdr:colOff>
      <xdr:row>61</xdr:row>
      <xdr:rowOff>28575</xdr:rowOff>
    </xdr:from>
    <xdr:to>
      <xdr:col>12</xdr:col>
      <xdr:colOff>371475</xdr:colOff>
      <xdr:row>62</xdr:row>
      <xdr:rowOff>76200</xdr:rowOff>
    </xdr:to>
    <xdr:sp>
      <xdr:nvSpPr>
        <xdr:cNvPr id="13" name="Dessin 29"/>
        <xdr:cNvSpPr>
          <a:spLocks/>
        </xdr:cNvSpPr>
      </xdr:nvSpPr>
      <xdr:spPr>
        <a:xfrm>
          <a:off x="6600825" y="12392025"/>
          <a:ext cx="238125" cy="2000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34</xdr:row>
      <xdr:rowOff>76200</xdr:rowOff>
    </xdr:from>
    <xdr:to>
      <xdr:col>2</xdr:col>
      <xdr:colOff>419100</xdr:colOff>
      <xdr:row>35</xdr:row>
      <xdr:rowOff>123825</xdr:rowOff>
    </xdr:to>
    <xdr:sp>
      <xdr:nvSpPr>
        <xdr:cNvPr id="14" name="Dessin 31"/>
        <xdr:cNvSpPr>
          <a:spLocks/>
        </xdr:cNvSpPr>
      </xdr:nvSpPr>
      <xdr:spPr>
        <a:xfrm>
          <a:off x="1038225" y="6410325"/>
          <a:ext cx="209550" cy="2381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171450</xdr:colOff>
      <xdr:row>56</xdr:row>
      <xdr:rowOff>0</xdr:rowOff>
    </xdr:from>
    <xdr:to>
      <xdr:col>14</xdr:col>
      <xdr:colOff>447675</xdr:colOff>
      <xdr:row>56</xdr:row>
      <xdr:rowOff>0</xdr:rowOff>
    </xdr:to>
    <xdr:sp>
      <xdr:nvSpPr>
        <xdr:cNvPr id="15" name="Texte 37"/>
        <xdr:cNvSpPr txBox="1">
          <a:spLocks noChangeArrowheads="1"/>
        </xdr:cNvSpPr>
      </xdr:nvSpPr>
      <xdr:spPr>
        <a:xfrm>
          <a:off x="7753350" y="11515725"/>
          <a:ext cx="276225" cy="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suite</a:t>
          </a:r>
        </a:p>
      </xdr:txBody>
    </xdr:sp>
    <xdr:clientData/>
  </xdr:twoCellAnchor>
  <xdr:twoCellAnchor>
    <xdr:from>
      <xdr:col>1</xdr:col>
      <xdr:colOff>76200</xdr:colOff>
      <xdr:row>31</xdr:row>
      <xdr:rowOff>161925</xdr:rowOff>
    </xdr:from>
    <xdr:to>
      <xdr:col>2</xdr:col>
      <xdr:colOff>476250</xdr:colOff>
      <xdr:row>32</xdr:row>
      <xdr:rowOff>276225</xdr:rowOff>
    </xdr:to>
    <xdr:grpSp>
      <xdr:nvGrpSpPr>
        <xdr:cNvPr id="16" name="Groupe 61"/>
        <xdr:cNvGrpSpPr>
          <a:grpSpLocks/>
        </xdr:cNvGrpSpPr>
      </xdr:nvGrpSpPr>
      <xdr:grpSpPr>
        <a:xfrm>
          <a:off x="171450" y="5934075"/>
          <a:ext cx="1133475" cy="276225"/>
          <a:chOff x="7490460" y="6231026"/>
          <a:chExt cx="1188720" cy="304800"/>
        </a:xfrm>
        <a:solidFill>
          <a:srgbClr val="FFFFFF"/>
        </a:solidFill>
      </xdr:grpSpPr>
      <xdr:sp>
        <xdr:nvSpPr>
          <xdr:cNvPr id="17" name="Dessin 36"/>
          <xdr:cNvSpPr>
            <a:spLocks/>
          </xdr:cNvSpPr>
        </xdr:nvSpPr>
        <xdr:spPr>
          <a:xfrm>
            <a:off x="7490460" y="6231026"/>
            <a:ext cx="1188720" cy="3048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C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Texte 38"/>
          <xdr:cNvSpPr txBox="1">
            <a:spLocks noChangeArrowheads="1"/>
          </xdr:cNvSpPr>
        </xdr:nvSpPr>
        <xdr:spPr>
          <a:xfrm>
            <a:off x="7558811" y="6279946"/>
            <a:ext cx="920961" cy="192176"/>
          </a:xfrm>
          <a:prstGeom prst="rect">
            <a:avLst/>
          </a:prstGeom>
          <a:noFill/>
          <a:ln w="9525" cmpd="sng">
            <a:noFill/>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suite</a:t>
            </a:r>
          </a:p>
        </xdr:txBody>
      </xdr:sp>
    </xdr:grpSp>
    <xdr:clientData/>
  </xdr:twoCellAnchor>
  <xdr:twoCellAnchor>
    <xdr:from>
      <xdr:col>10</xdr:col>
      <xdr:colOff>28575</xdr:colOff>
      <xdr:row>22</xdr:row>
      <xdr:rowOff>28575</xdr:rowOff>
    </xdr:from>
    <xdr:to>
      <xdr:col>10</xdr:col>
      <xdr:colOff>171450</xdr:colOff>
      <xdr:row>22</xdr:row>
      <xdr:rowOff>152400</xdr:rowOff>
    </xdr:to>
    <xdr:sp>
      <xdr:nvSpPr>
        <xdr:cNvPr id="19" name="Dessin 3"/>
        <xdr:cNvSpPr>
          <a:spLocks/>
        </xdr:cNvSpPr>
      </xdr:nvSpPr>
      <xdr:spPr>
        <a:xfrm>
          <a:off x="5629275" y="429577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21</xdr:row>
      <xdr:rowOff>28575</xdr:rowOff>
    </xdr:from>
    <xdr:to>
      <xdr:col>10</xdr:col>
      <xdr:colOff>171450</xdr:colOff>
      <xdr:row>21</xdr:row>
      <xdr:rowOff>152400</xdr:rowOff>
    </xdr:to>
    <xdr:sp>
      <xdr:nvSpPr>
        <xdr:cNvPr id="20" name="Dessin 3"/>
        <xdr:cNvSpPr>
          <a:spLocks/>
        </xdr:cNvSpPr>
      </xdr:nvSpPr>
      <xdr:spPr>
        <a:xfrm>
          <a:off x="5629275" y="41338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25</xdr:row>
      <xdr:rowOff>38100</xdr:rowOff>
    </xdr:from>
    <xdr:to>
      <xdr:col>10</xdr:col>
      <xdr:colOff>171450</xdr:colOff>
      <xdr:row>25</xdr:row>
      <xdr:rowOff>142875</xdr:rowOff>
    </xdr:to>
    <xdr:sp>
      <xdr:nvSpPr>
        <xdr:cNvPr id="21" name="Dessin 6"/>
        <xdr:cNvSpPr>
          <a:spLocks/>
        </xdr:cNvSpPr>
      </xdr:nvSpPr>
      <xdr:spPr>
        <a:xfrm>
          <a:off x="5629275" y="47910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28</xdr:row>
      <xdr:rowOff>28575</xdr:rowOff>
    </xdr:from>
    <xdr:to>
      <xdr:col>10</xdr:col>
      <xdr:colOff>171450</xdr:colOff>
      <xdr:row>28</xdr:row>
      <xdr:rowOff>152400</xdr:rowOff>
    </xdr:to>
    <xdr:sp>
      <xdr:nvSpPr>
        <xdr:cNvPr id="22" name="Dessin 4"/>
        <xdr:cNvSpPr>
          <a:spLocks/>
        </xdr:cNvSpPr>
      </xdr:nvSpPr>
      <xdr:spPr>
        <a:xfrm>
          <a:off x="5629275" y="53149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31</xdr:row>
      <xdr:rowOff>28575</xdr:rowOff>
    </xdr:from>
    <xdr:to>
      <xdr:col>10</xdr:col>
      <xdr:colOff>171450</xdr:colOff>
      <xdr:row>31</xdr:row>
      <xdr:rowOff>152400</xdr:rowOff>
    </xdr:to>
    <xdr:sp>
      <xdr:nvSpPr>
        <xdr:cNvPr id="23" name="Dessin 3"/>
        <xdr:cNvSpPr>
          <a:spLocks/>
        </xdr:cNvSpPr>
      </xdr:nvSpPr>
      <xdr:spPr>
        <a:xfrm>
          <a:off x="5629275" y="580072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3</xdr:row>
      <xdr:rowOff>0</xdr:rowOff>
    </xdr:from>
    <xdr:to>
      <xdr:col>2</xdr:col>
      <xdr:colOff>561975</xdr:colOff>
      <xdr:row>28</xdr:row>
      <xdr:rowOff>0</xdr:rowOff>
    </xdr:to>
    <xdr:sp>
      <xdr:nvSpPr>
        <xdr:cNvPr id="24" name="Dessin 12"/>
        <xdr:cNvSpPr>
          <a:spLocks/>
        </xdr:cNvSpPr>
      </xdr:nvSpPr>
      <xdr:spPr>
        <a:xfrm>
          <a:off x="1190625" y="504825"/>
          <a:ext cx="200025" cy="4781550"/>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8</xdr:row>
      <xdr:rowOff>28575</xdr:rowOff>
    </xdr:from>
    <xdr:to>
      <xdr:col>10</xdr:col>
      <xdr:colOff>171450</xdr:colOff>
      <xdr:row>8</xdr:row>
      <xdr:rowOff>142875</xdr:rowOff>
    </xdr:to>
    <xdr:sp>
      <xdr:nvSpPr>
        <xdr:cNvPr id="25" name="Dessin 3"/>
        <xdr:cNvSpPr>
          <a:spLocks/>
        </xdr:cNvSpPr>
      </xdr:nvSpPr>
      <xdr:spPr>
        <a:xfrm>
          <a:off x="5629275" y="200977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16</xdr:row>
      <xdr:rowOff>9525</xdr:rowOff>
    </xdr:from>
    <xdr:to>
      <xdr:col>10</xdr:col>
      <xdr:colOff>190500</xdr:colOff>
      <xdr:row>16</xdr:row>
      <xdr:rowOff>133350</xdr:rowOff>
    </xdr:to>
    <xdr:sp>
      <xdr:nvSpPr>
        <xdr:cNvPr id="26" name="Dessin 3"/>
        <xdr:cNvSpPr>
          <a:spLocks/>
        </xdr:cNvSpPr>
      </xdr:nvSpPr>
      <xdr:spPr>
        <a:xfrm>
          <a:off x="5648325" y="328612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45</xdr:row>
      <xdr:rowOff>28575</xdr:rowOff>
    </xdr:from>
    <xdr:to>
      <xdr:col>10</xdr:col>
      <xdr:colOff>171450</xdr:colOff>
      <xdr:row>45</xdr:row>
      <xdr:rowOff>142875</xdr:rowOff>
    </xdr:to>
    <xdr:sp>
      <xdr:nvSpPr>
        <xdr:cNvPr id="27" name="Dessin 16"/>
        <xdr:cNvSpPr>
          <a:spLocks/>
        </xdr:cNvSpPr>
      </xdr:nvSpPr>
      <xdr:spPr>
        <a:xfrm>
          <a:off x="5629275" y="91725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88</xdr:row>
      <xdr:rowOff>76200</xdr:rowOff>
    </xdr:from>
    <xdr:to>
      <xdr:col>8</xdr:col>
      <xdr:colOff>609600</xdr:colOff>
      <xdr:row>89</xdr:row>
      <xdr:rowOff>152400</xdr:rowOff>
    </xdr:to>
    <xdr:sp>
      <xdr:nvSpPr>
        <xdr:cNvPr id="28" name="Dessin 106"/>
        <xdr:cNvSpPr>
          <a:spLocks/>
        </xdr:cNvSpPr>
      </xdr:nvSpPr>
      <xdr:spPr>
        <a:xfrm rot="10757377">
          <a:off x="4733925" y="17240250"/>
          <a:ext cx="247650" cy="2476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C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43</xdr:row>
      <xdr:rowOff>28575</xdr:rowOff>
    </xdr:from>
    <xdr:to>
      <xdr:col>10</xdr:col>
      <xdr:colOff>171450</xdr:colOff>
      <xdr:row>43</xdr:row>
      <xdr:rowOff>152400</xdr:rowOff>
    </xdr:to>
    <xdr:sp>
      <xdr:nvSpPr>
        <xdr:cNvPr id="29" name="Dessin 11"/>
        <xdr:cNvSpPr>
          <a:spLocks/>
        </xdr:cNvSpPr>
      </xdr:nvSpPr>
      <xdr:spPr>
        <a:xfrm>
          <a:off x="5629275" y="87058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48</xdr:row>
      <xdr:rowOff>28575</xdr:rowOff>
    </xdr:from>
    <xdr:to>
      <xdr:col>10</xdr:col>
      <xdr:colOff>200025</xdr:colOff>
      <xdr:row>48</xdr:row>
      <xdr:rowOff>152400</xdr:rowOff>
    </xdr:to>
    <xdr:sp>
      <xdr:nvSpPr>
        <xdr:cNvPr id="30" name="Dessin 16"/>
        <xdr:cNvSpPr>
          <a:spLocks/>
        </xdr:cNvSpPr>
      </xdr:nvSpPr>
      <xdr:spPr>
        <a:xfrm>
          <a:off x="5657850" y="964882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54</xdr:row>
      <xdr:rowOff>123825</xdr:rowOff>
    </xdr:from>
    <xdr:to>
      <xdr:col>10</xdr:col>
      <xdr:colOff>190500</xdr:colOff>
      <xdr:row>54</xdr:row>
      <xdr:rowOff>257175</xdr:rowOff>
    </xdr:to>
    <xdr:sp>
      <xdr:nvSpPr>
        <xdr:cNvPr id="31" name="Dessin 16"/>
        <xdr:cNvSpPr>
          <a:spLocks/>
        </xdr:cNvSpPr>
      </xdr:nvSpPr>
      <xdr:spPr>
        <a:xfrm>
          <a:off x="5629275" y="11068050"/>
          <a:ext cx="152400"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51</xdr:row>
      <xdr:rowOff>28575</xdr:rowOff>
    </xdr:from>
    <xdr:to>
      <xdr:col>10</xdr:col>
      <xdr:colOff>171450</xdr:colOff>
      <xdr:row>51</xdr:row>
      <xdr:rowOff>133350</xdr:rowOff>
    </xdr:to>
    <xdr:sp>
      <xdr:nvSpPr>
        <xdr:cNvPr id="32" name="Dessin 14"/>
        <xdr:cNvSpPr>
          <a:spLocks/>
        </xdr:cNvSpPr>
      </xdr:nvSpPr>
      <xdr:spPr>
        <a:xfrm>
          <a:off x="5629275" y="103251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6</xdr:row>
      <xdr:rowOff>257175</xdr:rowOff>
    </xdr:from>
    <xdr:to>
      <xdr:col>10</xdr:col>
      <xdr:colOff>190500</xdr:colOff>
      <xdr:row>6</xdr:row>
      <xdr:rowOff>381000</xdr:rowOff>
    </xdr:to>
    <xdr:sp>
      <xdr:nvSpPr>
        <xdr:cNvPr id="33" name="Dessin 3"/>
        <xdr:cNvSpPr>
          <a:spLocks/>
        </xdr:cNvSpPr>
      </xdr:nvSpPr>
      <xdr:spPr>
        <a:xfrm>
          <a:off x="5648325" y="140970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24</xdr:row>
      <xdr:rowOff>0</xdr:rowOff>
    </xdr:from>
    <xdr:to>
      <xdr:col>10</xdr:col>
      <xdr:colOff>171450</xdr:colOff>
      <xdr:row>24</xdr:row>
      <xdr:rowOff>123825</xdr:rowOff>
    </xdr:to>
    <xdr:sp>
      <xdr:nvSpPr>
        <xdr:cNvPr id="34" name="Dessin 6"/>
        <xdr:cNvSpPr>
          <a:spLocks/>
        </xdr:cNvSpPr>
      </xdr:nvSpPr>
      <xdr:spPr>
        <a:xfrm>
          <a:off x="5629275" y="45910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57</xdr:row>
      <xdr:rowOff>38100</xdr:rowOff>
    </xdr:from>
    <xdr:to>
      <xdr:col>2</xdr:col>
      <xdr:colOff>428625</xdr:colOff>
      <xdr:row>58</xdr:row>
      <xdr:rowOff>114300</xdr:rowOff>
    </xdr:to>
    <xdr:sp>
      <xdr:nvSpPr>
        <xdr:cNvPr id="35" name="Dessin 31"/>
        <xdr:cNvSpPr>
          <a:spLocks/>
        </xdr:cNvSpPr>
      </xdr:nvSpPr>
      <xdr:spPr>
        <a:xfrm>
          <a:off x="1057275" y="11744325"/>
          <a:ext cx="200025" cy="2476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44</xdr:row>
      <xdr:rowOff>123825</xdr:rowOff>
    </xdr:from>
    <xdr:to>
      <xdr:col>2</xdr:col>
      <xdr:colOff>19050</xdr:colOff>
      <xdr:row>45</xdr:row>
      <xdr:rowOff>152400</xdr:rowOff>
    </xdr:to>
    <xdr:sp>
      <xdr:nvSpPr>
        <xdr:cNvPr id="36" name="Dessin 31"/>
        <xdr:cNvSpPr>
          <a:spLocks/>
        </xdr:cNvSpPr>
      </xdr:nvSpPr>
      <xdr:spPr>
        <a:xfrm>
          <a:off x="581025" y="9105900"/>
          <a:ext cx="266700" cy="1905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14</xdr:row>
      <xdr:rowOff>0</xdr:rowOff>
    </xdr:from>
    <xdr:to>
      <xdr:col>2</xdr:col>
      <xdr:colOff>342900</xdr:colOff>
      <xdr:row>15</xdr:row>
      <xdr:rowOff>76200</xdr:rowOff>
    </xdr:to>
    <xdr:sp>
      <xdr:nvSpPr>
        <xdr:cNvPr id="37" name="Dessin 31"/>
        <xdr:cNvSpPr>
          <a:spLocks/>
        </xdr:cNvSpPr>
      </xdr:nvSpPr>
      <xdr:spPr>
        <a:xfrm>
          <a:off x="962025" y="2952750"/>
          <a:ext cx="209550" cy="2381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85725</xdr:colOff>
      <xdr:row>25</xdr:row>
      <xdr:rowOff>95250</xdr:rowOff>
    </xdr:from>
    <xdr:to>
      <xdr:col>2</xdr:col>
      <xdr:colOff>76200</xdr:colOff>
      <xdr:row>30</xdr:row>
      <xdr:rowOff>152400</xdr:rowOff>
    </xdr:to>
    <xdr:pic>
      <xdr:nvPicPr>
        <xdr:cNvPr id="38" name="Image 48"/>
        <xdr:cNvPicPr preferRelativeResize="1">
          <a:picLocks noChangeAspect="1"/>
        </xdr:cNvPicPr>
      </xdr:nvPicPr>
      <xdr:blipFill>
        <a:blip r:embed="rId1"/>
        <a:stretch>
          <a:fillRect/>
        </a:stretch>
      </xdr:blipFill>
      <xdr:spPr>
        <a:xfrm>
          <a:off x="85725" y="4848225"/>
          <a:ext cx="819150" cy="914400"/>
        </a:xfrm>
        <a:prstGeom prst="rect">
          <a:avLst/>
        </a:prstGeom>
        <a:noFill/>
        <a:ln w="9525" cmpd="sng">
          <a:noFill/>
        </a:ln>
      </xdr:spPr>
    </xdr:pic>
    <xdr:clientData/>
  </xdr:twoCellAnchor>
  <xdr:twoCellAnchor editAs="oneCell">
    <xdr:from>
      <xdr:col>0</xdr:col>
      <xdr:colOff>38100</xdr:colOff>
      <xdr:row>61</xdr:row>
      <xdr:rowOff>104775</xdr:rowOff>
    </xdr:from>
    <xdr:to>
      <xdr:col>2</xdr:col>
      <xdr:colOff>28575</xdr:colOff>
      <xdr:row>67</xdr:row>
      <xdr:rowOff>57150</xdr:rowOff>
    </xdr:to>
    <xdr:pic>
      <xdr:nvPicPr>
        <xdr:cNvPr id="39" name="Image 49"/>
        <xdr:cNvPicPr preferRelativeResize="1">
          <a:picLocks noChangeAspect="1"/>
        </xdr:cNvPicPr>
      </xdr:nvPicPr>
      <xdr:blipFill>
        <a:blip r:embed="rId2"/>
        <a:stretch>
          <a:fillRect/>
        </a:stretch>
      </xdr:blipFill>
      <xdr:spPr>
        <a:xfrm>
          <a:off x="38100" y="12468225"/>
          <a:ext cx="819150" cy="1047750"/>
        </a:xfrm>
        <a:prstGeom prst="rect">
          <a:avLst/>
        </a:prstGeom>
        <a:noFill/>
        <a:ln w="9525" cmpd="sng">
          <a:noFill/>
        </a:ln>
      </xdr:spPr>
    </xdr:pic>
    <xdr:clientData/>
  </xdr:twoCellAnchor>
  <xdr:twoCellAnchor>
    <xdr:from>
      <xdr:col>10</xdr:col>
      <xdr:colOff>28575</xdr:colOff>
      <xdr:row>4</xdr:row>
      <xdr:rowOff>123825</xdr:rowOff>
    </xdr:from>
    <xdr:to>
      <xdr:col>10</xdr:col>
      <xdr:colOff>171450</xdr:colOff>
      <xdr:row>4</xdr:row>
      <xdr:rowOff>228600</xdr:rowOff>
    </xdr:to>
    <xdr:sp>
      <xdr:nvSpPr>
        <xdr:cNvPr id="40" name="Dessin 3"/>
        <xdr:cNvSpPr>
          <a:spLocks/>
        </xdr:cNvSpPr>
      </xdr:nvSpPr>
      <xdr:spPr>
        <a:xfrm>
          <a:off x="5629275" y="800100"/>
          <a:ext cx="142875" cy="10477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12</xdr:row>
      <xdr:rowOff>9525</xdr:rowOff>
    </xdr:from>
    <xdr:to>
      <xdr:col>10</xdr:col>
      <xdr:colOff>190500</xdr:colOff>
      <xdr:row>12</xdr:row>
      <xdr:rowOff>133350</xdr:rowOff>
    </xdr:to>
    <xdr:sp>
      <xdr:nvSpPr>
        <xdr:cNvPr id="41" name="Dessin 3"/>
        <xdr:cNvSpPr>
          <a:spLocks/>
        </xdr:cNvSpPr>
      </xdr:nvSpPr>
      <xdr:spPr>
        <a:xfrm>
          <a:off x="5648325" y="263842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20</xdr:row>
      <xdr:rowOff>28575</xdr:rowOff>
    </xdr:from>
    <xdr:to>
      <xdr:col>10</xdr:col>
      <xdr:colOff>171450</xdr:colOff>
      <xdr:row>20</xdr:row>
      <xdr:rowOff>152400</xdr:rowOff>
    </xdr:to>
    <xdr:sp>
      <xdr:nvSpPr>
        <xdr:cNvPr id="42" name="Dessin 3"/>
        <xdr:cNvSpPr>
          <a:spLocks/>
        </xdr:cNvSpPr>
      </xdr:nvSpPr>
      <xdr:spPr>
        <a:xfrm>
          <a:off x="5629275" y="3971925"/>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29</xdr:row>
      <xdr:rowOff>28575</xdr:rowOff>
    </xdr:from>
    <xdr:to>
      <xdr:col>10</xdr:col>
      <xdr:colOff>171450</xdr:colOff>
      <xdr:row>29</xdr:row>
      <xdr:rowOff>133350</xdr:rowOff>
    </xdr:to>
    <xdr:sp>
      <xdr:nvSpPr>
        <xdr:cNvPr id="43" name="Dessin 4"/>
        <xdr:cNvSpPr>
          <a:spLocks/>
        </xdr:cNvSpPr>
      </xdr:nvSpPr>
      <xdr:spPr>
        <a:xfrm>
          <a:off x="5629275" y="54768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29</xdr:row>
      <xdr:rowOff>28575</xdr:rowOff>
    </xdr:from>
    <xdr:to>
      <xdr:col>10</xdr:col>
      <xdr:colOff>171450</xdr:colOff>
      <xdr:row>29</xdr:row>
      <xdr:rowOff>133350</xdr:rowOff>
    </xdr:to>
    <xdr:sp>
      <xdr:nvSpPr>
        <xdr:cNvPr id="44" name="Dessin 4"/>
        <xdr:cNvSpPr>
          <a:spLocks/>
        </xdr:cNvSpPr>
      </xdr:nvSpPr>
      <xdr:spPr>
        <a:xfrm>
          <a:off x="5629275" y="54768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32</xdr:row>
      <xdr:rowOff>9525</xdr:rowOff>
    </xdr:from>
    <xdr:to>
      <xdr:col>10</xdr:col>
      <xdr:colOff>152400</xdr:colOff>
      <xdr:row>32</xdr:row>
      <xdr:rowOff>123825</xdr:rowOff>
    </xdr:to>
    <xdr:sp>
      <xdr:nvSpPr>
        <xdr:cNvPr id="45" name="Dessin 3"/>
        <xdr:cNvSpPr>
          <a:spLocks/>
        </xdr:cNvSpPr>
      </xdr:nvSpPr>
      <xdr:spPr>
        <a:xfrm>
          <a:off x="5610225" y="59436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49</xdr:row>
      <xdr:rowOff>114300</xdr:rowOff>
    </xdr:from>
    <xdr:to>
      <xdr:col>10</xdr:col>
      <xdr:colOff>200025</xdr:colOff>
      <xdr:row>49</xdr:row>
      <xdr:rowOff>228600</xdr:rowOff>
    </xdr:to>
    <xdr:sp>
      <xdr:nvSpPr>
        <xdr:cNvPr id="46" name="Dessin 16"/>
        <xdr:cNvSpPr>
          <a:spLocks/>
        </xdr:cNvSpPr>
      </xdr:nvSpPr>
      <xdr:spPr>
        <a:xfrm>
          <a:off x="5657850" y="990600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52</xdr:row>
      <xdr:rowOff>152400</xdr:rowOff>
    </xdr:from>
    <xdr:to>
      <xdr:col>10</xdr:col>
      <xdr:colOff>171450</xdr:colOff>
      <xdr:row>52</xdr:row>
      <xdr:rowOff>257175</xdr:rowOff>
    </xdr:to>
    <xdr:sp>
      <xdr:nvSpPr>
        <xdr:cNvPr id="47" name="Dessin 14"/>
        <xdr:cNvSpPr>
          <a:spLocks/>
        </xdr:cNvSpPr>
      </xdr:nvSpPr>
      <xdr:spPr>
        <a:xfrm>
          <a:off x="5629275" y="10610850"/>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45</xdr:row>
      <xdr:rowOff>28575</xdr:rowOff>
    </xdr:from>
    <xdr:to>
      <xdr:col>10</xdr:col>
      <xdr:colOff>171450</xdr:colOff>
      <xdr:row>45</xdr:row>
      <xdr:rowOff>142875</xdr:rowOff>
    </xdr:to>
    <xdr:sp>
      <xdr:nvSpPr>
        <xdr:cNvPr id="48" name="Dessin 16"/>
        <xdr:cNvSpPr>
          <a:spLocks/>
        </xdr:cNvSpPr>
      </xdr:nvSpPr>
      <xdr:spPr>
        <a:xfrm>
          <a:off x="5629275" y="917257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43</xdr:row>
      <xdr:rowOff>28575</xdr:rowOff>
    </xdr:from>
    <xdr:to>
      <xdr:col>10</xdr:col>
      <xdr:colOff>171450</xdr:colOff>
      <xdr:row>43</xdr:row>
      <xdr:rowOff>152400</xdr:rowOff>
    </xdr:to>
    <xdr:sp>
      <xdr:nvSpPr>
        <xdr:cNvPr id="49" name="Dessin 11"/>
        <xdr:cNvSpPr>
          <a:spLocks/>
        </xdr:cNvSpPr>
      </xdr:nvSpPr>
      <xdr:spPr>
        <a:xfrm>
          <a:off x="5629275" y="870585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39</xdr:row>
      <xdr:rowOff>142875</xdr:rowOff>
    </xdr:from>
    <xdr:to>
      <xdr:col>10</xdr:col>
      <xdr:colOff>171450</xdr:colOff>
      <xdr:row>39</xdr:row>
      <xdr:rowOff>266700</xdr:rowOff>
    </xdr:to>
    <xdr:sp>
      <xdr:nvSpPr>
        <xdr:cNvPr id="50" name="Dessin 11"/>
        <xdr:cNvSpPr>
          <a:spLocks/>
        </xdr:cNvSpPr>
      </xdr:nvSpPr>
      <xdr:spPr>
        <a:xfrm>
          <a:off x="5629275" y="758190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40</xdr:row>
      <xdr:rowOff>228600</xdr:rowOff>
    </xdr:from>
    <xdr:to>
      <xdr:col>10</xdr:col>
      <xdr:colOff>171450</xdr:colOff>
      <xdr:row>40</xdr:row>
      <xdr:rowOff>342900</xdr:rowOff>
    </xdr:to>
    <xdr:sp>
      <xdr:nvSpPr>
        <xdr:cNvPr id="51" name="Dessin 16"/>
        <xdr:cNvSpPr>
          <a:spLocks/>
        </xdr:cNvSpPr>
      </xdr:nvSpPr>
      <xdr:spPr>
        <a:xfrm>
          <a:off x="5629275" y="8010525"/>
          <a:ext cx="142875"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37</xdr:row>
      <xdr:rowOff>371475</xdr:rowOff>
    </xdr:from>
    <xdr:to>
      <xdr:col>2</xdr:col>
      <xdr:colOff>276225</xdr:colOff>
      <xdr:row>54</xdr:row>
      <xdr:rowOff>114300</xdr:rowOff>
    </xdr:to>
    <xdr:sp>
      <xdr:nvSpPr>
        <xdr:cNvPr id="52" name="Dessin 12"/>
        <xdr:cNvSpPr>
          <a:spLocks/>
        </xdr:cNvSpPr>
      </xdr:nvSpPr>
      <xdr:spPr>
        <a:xfrm>
          <a:off x="952500" y="7258050"/>
          <a:ext cx="152400" cy="3800475"/>
        </a:xfrm>
        <a:custGeom>
          <a:pathLst>
            <a:path h="16384" w="16384">
              <a:moveTo>
                <a:pt x="16384" y="0"/>
              </a:moveTo>
              <a:lnTo>
                <a:pt x="15545" y="0"/>
              </a:lnTo>
              <a:lnTo>
                <a:pt x="14733" y="27"/>
              </a:lnTo>
              <a:lnTo>
                <a:pt x="13946" y="52"/>
              </a:lnTo>
              <a:lnTo>
                <a:pt x="13186" y="105"/>
              </a:lnTo>
              <a:lnTo>
                <a:pt x="12478" y="157"/>
              </a:lnTo>
              <a:lnTo>
                <a:pt x="11796" y="236"/>
              </a:lnTo>
              <a:lnTo>
                <a:pt x="11168" y="315"/>
              </a:lnTo>
              <a:lnTo>
                <a:pt x="10590" y="393"/>
              </a:lnTo>
              <a:lnTo>
                <a:pt x="10040" y="498"/>
              </a:lnTo>
              <a:lnTo>
                <a:pt x="9568" y="603"/>
              </a:lnTo>
              <a:lnTo>
                <a:pt x="9175" y="708"/>
              </a:lnTo>
              <a:lnTo>
                <a:pt x="8834" y="839"/>
              </a:lnTo>
              <a:lnTo>
                <a:pt x="8546" y="944"/>
              </a:lnTo>
              <a:lnTo>
                <a:pt x="8336" y="1075"/>
              </a:lnTo>
              <a:lnTo>
                <a:pt x="8231" y="1232"/>
              </a:lnTo>
              <a:lnTo>
                <a:pt x="8179" y="1363"/>
              </a:lnTo>
              <a:lnTo>
                <a:pt x="8179" y="6816"/>
              </a:lnTo>
              <a:lnTo>
                <a:pt x="8127" y="6947"/>
              </a:lnTo>
              <a:lnTo>
                <a:pt x="8021" y="7104"/>
              </a:lnTo>
              <a:lnTo>
                <a:pt x="7812" y="7236"/>
              </a:lnTo>
              <a:lnTo>
                <a:pt x="7550" y="7340"/>
              </a:lnTo>
              <a:lnTo>
                <a:pt x="7209" y="7471"/>
              </a:lnTo>
              <a:lnTo>
                <a:pt x="6789" y="7576"/>
              </a:lnTo>
              <a:lnTo>
                <a:pt x="6318" y="7681"/>
              </a:lnTo>
              <a:lnTo>
                <a:pt x="5794" y="7785"/>
              </a:lnTo>
              <a:lnTo>
                <a:pt x="5216" y="7864"/>
              </a:lnTo>
              <a:lnTo>
                <a:pt x="4588" y="7943"/>
              </a:lnTo>
              <a:lnTo>
                <a:pt x="3906" y="8021"/>
              </a:lnTo>
              <a:lnTo>
                <a:pt x="3198" y="8074"/>
              </a:lnTo>
              <a:lnTo>
                <a:pt x="2438" y="8127"/>
              </a:lnTo>
              <a:lnTo>
                <a:pt x="1651" y="8153"/>
              </a:lnTo>
              <a:lnTo>
                <a:pt x="839" y="8179"/>
              </a:lnTo>
              <a:lnTo>
                <a:pt x="0" y="8179"/>
              </a:lnTo>
              <a:lnTo>
                <a:pt x="839" y="8179"/>
              </a:lnTo>
              <a:lnTo>
                <a:pt x="1651" y="8205"/>
              </a:lnTo>
              <a:lnTo>
                <a:pt x="2438" y="8231"/>
              </a:lnTo>
              <a:lnTo>
                <a:pt x="3198" y="8284"/>
              </a:lnTo>
              <a:lnTo>
                <a:pt x="3906" y="8336"/>
              </a:lnTo>
              <a:lnTo>
                <a:pt x="4588" y="8415"/>
              </a:lnTo>
              <a:lnTo>
                <a:pt x="5216" y="8493"/>
              </a:lnTo>
              <a:lnTo>
                <a:pt x="5794" y="8599"/>
              </a:lnTo>
              <a:lnTo>
                <a:pt x="6318" y="8677"/>
              </a:lnTo>
              <a:lnTo>
                <a:pt x="6789" y="8808"/>
              </a:lnTo>
              <a:lnTo>
                <a:pt x="7209" y="8913"/>
              </a:lnTo>
              <a:lnTo>
                <a:pt x="7550" y="9044"/>
              </a:lnTo>
              <a:lnTo>
                <a:pt x="7812" y="9148"/>
              </a:lnTo>
              <a:lnTo>
                <a:pt x="8021" y="9280"/>
              </a:lnTo>
              <a:lnTo>
                <a:pt x="8127" y="9437"/>
              </a:lnTo>
              <a:lnTo>
                <a:pt x="8179" y="9568"/>
              </a:lnTo>
              <a:lnTo>
                <a:pt x="8179" y="15021"/>
              </a:lnTo>
              <a:lnTo>
                <a:pt x="8231" y="15152"/>
              </a:lnTo>
              <a:lnTo>
                <a:pt x="8336" y="15309"/>
              </a:lnTo>
              <a:lnTo>
                <a:pt x="8546" y="15440"/>
              </a:lnTo>
              <a:lnTo>
                <a:pt x="8834" y="15545"/>
              </a:lnTo>
              <a:lnTo>
                <a:pt x="9175" y="15676"/>
              </a:lnTo>
              <a:lnTo>
                <a:pt x="9568" y="15781"/>
              </a:lnTo>
              <a:lnTo>
                <a:pt x="10040" y="15886"/>
              </a:lnTo>
              <a:lnTo>
                <a:pt x="10590" y="15991"/>
              </a:lnTo>
              <a:lnTo>
                <a:pt x="11168" y="16069"/>
              </a:lnTo>
              <a:lnTo>
                <a:pt x="11796" y="16148"/>
              </a:lnTo>
              <a:lnTo>
                <a:pt x="12478" y="16227"/>
              </a:lnTo>
              <a:lnTo>
                <a:pt x="13186" y="16279"/>
              </a:lnTo>
              <a:lnTo>
                <a:pt x="13946" y="16332"/>
              </a:lnTo>
              <a:lnTo>
                <a:pt x="14733" y="16357"/>
              </a:lnTo>
              <a:lnTo>
                <a:pt x="15545" y="16384"/>
              </a:ln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72</xdr:row>
      <xdr:rowOff>152400</xdr:rowOff>
    </xdr:from>
    <xdr:to>
      <xdr:col>10</xdr:col>
      <xdr:colOff>171450</xdr:colOff>
      <xdr:row>72</xdr:row>
      <xdr:rowOff>266700</xdr:rowOff>
    </xdr:to>
    <xdr:sp>
      <xdr:nvSpPr>
        <xdr:cNvPr id="53" name="Dessin 17"/>
        <xdr:cNvSpPr>
          <a:spLocks/>
        </xdr:cNvSpPr>
      </xdr:nvSpPr>
      <xdr:spPr>
        <a:xfrm>
          <a:off x="5619750" y="14468475"/>
          <a:ext cx="152400" cy="1143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133350</xdr:colOff>
      <xdr:row>71</xdr:row>
      <xdr:rowOff>47625</xdr:rowOff>
    </xdr:from>
    <xdr:to>
      <xdr:col>12</xdr:col>
      <xdr:colOff>371475</xdr:colOff>
      <xdr:row>72</xdr:row>
      <xdr:rowOff>104775</xdr:rowOff>
    </xdr:to>
    <xdr:sp>
      <xdr:nvSpPr>
        <xdr:cNvPr id="54" name="Dessin 28"/>
        <xdr:cNvSpPr>
          <a:spLocks/>
        </xdr:cNvSpPr>
      </xdr:nvSpPr>
      <xdr:spPr>
        <a:xfrm>
          <a:off x="6600825" y="14173200"/>
          <a:ext cx="238125" cy="24765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6</xdr:row>
      <xdr:rowOff>28575</xdr:rowOff>
    </xdr:from>
    <xdr:to>
      <xdr:col>10</xdr:col>
      <xdr:colOff>171450</xdr:colOff>
      <xdr:row>6</xdr:row>
      <xdr:rowOff>152400</xdr:rowOff>
    </xdr:to>
    <xdr:sp>
      <xdr:nvSpPr>
        <xdr:cNvPr id="1" name="Dessin 1"/>
        <xdr:cNvSpPr>
          <a:spLocks/>
        </xdr:cNvSpPr>
      </xdr:nvSpPr>
      <xdr:spPr>
        <a:xfrm>
          <a:off x="5762625" y="1028700"/>
          <a:ext cx="142875" cy="123825"/>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5</xdr:row>
      <xdr:rowOff>57150</xdr:rowOff>
    </xdr:from>
    <xdr:to>
      <xdr:col>2</xdr:col>
      <xdr:colOff>266700</xdr:colOff>
      <xdr:row>6</xdr:row>
      <xdr:rowOff>152400</xdr:rowOff>
    </xdr:to>
    <xdr:sp>
      <xdr:nvSpPr>
        <xdr:cNvPr id="2" name="Texte 5"/>
        <xdr:cNvSpPr txBox="1">
          <a:spLocks noChangeArrowheads="1"/>
        </xdr:cNvSpPr>
      </xdr:nvSpPr>
      <xdr:spPr>
        <a:xfrm>
          <a:off x="152400" y="885825"/>
          <a:ext cx="971550" cy="266700"/>
        </a:xfrm>
        <a:prstGeom prst="rect">
          <a:avLst/>
        </a:prstGeom>
        <a:solidFill>
          <a:srgbClr val="92D050"/>
        </a:solidFill>
        <a:ln w="9525" cmpd="sng">
          <a:solidFill>
            <a:srgbClr val="000000"/>
          </a:solidFill>
          <a:headEnd type="none"/>
          <a:tailEnd type="none"/>
        </a:ln>
      </xdr:spPr>
      <xdr:txBody>
        <a:bodyPr vertOverflow="clip" wrap="square" lIns="36576" tIns="27432" rIns="36576" bIns="27432" anchor="ctr"/>
        <a:p>
          <a:pPr algn="ctr">
            <a:defRPr/>
          </a:pPr>
          <a:r>
            <a:rPr lang="en-US" cap="none" sz="1000" b="0" i="0" u="none" baseline="0">
              <a:solidFill>
                <a:srgbClr val="000000"/>
              </a:solidFill>
              <a:latin typeface="Arial"/>
              <a:ea typeface="Arial"/>
              <a:cs typeface="Arial"/>
            </a:rPr>
            <a:t>Je suis éleveur</a:t>
          </a:r>
        </a:p>
      </xdr:txBody>
    </xdr:sp>
    <xdr:clientData/>
  </xdr:twoCellAnchor>
  <xdr:twoCellAnchor>
    <xdr:from>
      <xdr:col>2</xdr:col>
      <xdr:colOff>304800</xdr:colOff>
      <xdr:row>5</xdr:row>
      <xdr:rowOff>161925</xdr:rowOff>
    </xdr:from>
    <xdr:to>
      <xdr:col>2</xdr:col>
      <xdr:colOff>523875</xdr:colOff>
      <xdr:row>6</xdr:row>
      <xdr:rowOff>66675</xdr:rowOff>
    </xdr:to>
    <xdr:sp>
      <xdr:nvSpPr>
        <xdr:cNvPr id="3" name="Dessin 6"/>
        <xdr:cNvSpPr>
          <a:spLocks/>
        </xdr:cNvSpPr>
      </xdr:nvSpPr>
      <xdr:spPr>
        <a:xfrm>
          <a:off x="1162050" y="990600"/>
          <a:ext cx="219075" cy="76200"/>
        </a:xfrm>
        <a:custGeom>
          <a:pathLst>
            <a:path h="16384" w="16384">
              <a:moveTo>
                <a:pt x="11796" y="0"/>
              </a:moveTo>
              <a:lnTo>
                <a:pt x="11796" y="4468"/>
              </a:lnTo>
              <a:lnTo>
                <a:pt x="0" y="4468"/>
              </a:lnTo>
              <a:lnTo>
                <a:pt x="0" y="11916"/>
              </a:lnTo>
              <a:lnTo>
                <a:pt x="11796" y="11916"/>
              </a:lnTo>
              <a:lnTo>
                <a:pt x="11796" y="16384"/>
              </a:lnTo>
              <a:lnTo>
                <a:pt x="16384" y="8192"/>
              </a:lnTo>
              <a:lnTo>
                <a:pt x="11796"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209550</xdr:colOff>
      <xdr:row>4</xdr:row>
      <xdr:rowOff>76200</xdr:rowOff>
    </xdr:from>
    <xdr:to>
      <xdr:col>12</xdr:col>
      <xdr:colOff>466725</xdr:colOff>
      <xdr:row>6</xdr:row>
      <xdr:rowOff>0</xdr:rowOff>
    </xdr:to>
    <xdr:sp>
      <xdr:nvSpPr>
        <xdr:cNvPr id="4" name="Dessin 18"/>
        <xdr:cNvSpPr>
          <a:spLocks/>
        </xdr:cNvSpPr>
      </xdr:nvSpPr>
      <xdr:spPr>
        <a:xfrm>
          <a:off x="6457950" y="733425"/>
          <a:ext cx="257175" cy="266700"/>
        </a:xfrm>
        <a:custGeom>
          <a:pathLst>
            <a:path h="16384" w="16384">
              <a:moveTo>
                <a:pt x="12288" y="0"/>
              </a:moveTo>
              <a:lnTo>
                <a:pt x="12288" y="4096"/>
              </a:lnTo>
              <a:lnTo>
                <a:pt x="0" y="4096"/>
              </a:lnTo>
              <a:lnTo>
                <a:pt x="0" y="12288"/>
              </a:lnTo>
              <a:lnTo>
                <a:pt x="12288" y="12288"/>
              </a:lnTo>
              <a:lnTo>
                <a:pt x="12288" y="16384"/>
              </a:lnTo>
              <a:lnTo>
                <a:pt x="16384" y="8192"/>
              </a:lnTo>
              <a:lnTo>
                <a:pt x="12288"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19050</xdr:colOff>
      <xdr:row>13</xdr:row>
      <xdr:rowOff>0</xdr:rowOff>
    </xdr:from>
    <xdr:to>
      <xdr:col>1</xdr:col>
      <xdr:colOff>695325</xdr:colOff>
      <xdr:row>19</xdr:row>
      <xdr:rowOff>85725</xdr:rowOff>
    </xdr:to>
    <xdr:pic>
      <xdr:nvPicPr>
        <xdr:cNvPr id="5" name="Image 10"/>
        <xdr:cNvPicPr preferRelativeResize="1">
          <a:picLocks noChangeAspect="1"/>
        </xdr:cNvPicPr>
      </xdr:nvPicPr>
      <xdr:blipFill>
        <a:blip r:embed="rId1"/>
        <a:stretch>
          <a:fillRect/>
        </a:stretch>
      </xdr:blipFill>
      <xdr:spPr>
        <a:xfrm>
          <a:off x="19050" y="2133600"/>
          <a:ext cx="771525" cy="1057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Feuil1"/>
  <dimension ref="B5:K29"/>
  <sheetViews>
    <sheetView zoomScale="75" zoomScaleNormal="75" zoomScalePageLayoutView="0" workbookViewId="0" topLeftCell="A1">
      <selection activeCell="P9" sqref="P9"/>
    </sheetView>
  </sheetViews>
  <sheetFormatPr defaultColWidth="11.421875" defaultRowHeight="12.75"/>
  <cols>
    <col min="2" max="2" width="7.28125" style="0" customWidth="1"/>
    <col min="3" max="3" width="15.00390625" style="0" customWidth="1"/>
    <col min="11" max="11" width="7.421875" style="0" customWidth="1"/>
  </cols>
  <sheetData>
    <row r="5" ht="30">
      <c r="C5" s="42" t="s">
        <v>30</v>
      </c>
    </row>
    <row r="7" spans="3:10" ht="13.5">
      <c r="C7" s="1106"/>
      <c r="D7" s="1107"/>
      <c r="E7" s="1107"/>
      <c r="F7" s="1107"/>
      <c r="G7" s="1107"/>
      <c r="H7" s="1107"/>
      <c r="I7" s="1107"/>
      <c r="J7" s="1107"/>
    </row>
    <row r="8" ht="13.5" thickBot="1"/>
    <row r="9" spans="2:11" ht="12.75">
      <c r="B9" s="36"/>
      <c r="C9" s="37"/>
      <c r="D9" s="37"/>
      <c r="E9" s="37"/>
      <c r="F9" s="37"/>
      <c r="G9" s="37"/>
      <c r="H9" s="37"/>
      <c r="I9" s="37"/>
      <c r="J9" s="37"/>
      <c r="K9" s="38"/>
    </row>
    <row r="10" spans="2:11" ht="12.75">
      <c r="B10" s="43"/>
      <c r="K10" s="44"/>
    </row>
    <row r="11" spans="2:11" ht="15.75">
      <c r="B11" s="43"/>
      <c r="C11" s="45" t="s">
        <v>32</v>
      </c>
      <c r="D11" s="1117"/>
      <c r="E11" s="1117"/>
      <c r="F11" s="1117"/>
      <c r="G11" s="1117"/>
      <c r="H11" s="1117"/>
      <c r="I11" s="1117"/>
      <c r="K11" s="44"/>
    </row>
    <row r="12" spans="2:11" ht="15.75">
      <c r="B12" s="43"/>
      <c r="C12" s="45"/>
      <c r="K12" s="44"/>
    </row>
    <row r="13" spans="2:11" ht="15.75">
      <c r="B13" s="43"/>
      <c r="C13" s="45"/>
      <c r="K13" s="44"/>
    </row>
    <row r="14" spans="2:11" ht="12.75">
      <c r="B14" s="43"/>
      <c r="K14" s="44"/>
    </row>
    <row r="15" spans="2:11" ht="12.75">
      <c r="B15" s="43"/>
      <c r="K15" s="44"/>
    </row>
    <row r="16" spans="2:11" ht="15.75">
      <c r="B16" s="43"/>
      <c r="C16" s="45" t="s">
        <v>31</v>
      </c>
      <c r="K16" s="44"/>
    </row>
    <row r="17" spans="2:11" ht="12.75">
      <c r="B17" s="43"/>
      <c r="K17" s="44"/>
    </row>
    <row r="18" spans="2:11" ht="13.5" thickBot="1">
      <c r="B18" s="39"/>
      <c r="C18" s="40"/>
      <c r="D18" s="40"/>
      <c r="E18" s="40"/>
      <c r="F18" s="40"/>
      <c r="G18" s="40"/>
      <c r="H18" s="40"/>
      <c r="I18" s="40"/>
      <c r="J18" s="40"/>
      <c r="K18" s="41"/>
    </row>
    <row r="21" ht="13.5">
      <c r="C21" s="35" t="s">
        <v>33</v>
      </c>
    </row>
    <row r="24" ht="13.5" thickBot="1"/>
    <row r="25" spans="3:11" ht="12.75">
      <c r="C25" s="1108" t="s">
        <v>145</v>
      </c>
      <c r="D25" s="1109"/>
      <c r="E25" s="1109"/>
      <c r="F25" s="1109"/>
      <c r="G25" s="1109"/>
      <c r="H25" s="1109"/>
      <c r="I25" s="1109"/>
      <c r="J25" s="1109"/>
      <c r="K25" s="1110"/>
    </row>
    <row r="26" spans="3:11" ht="12.75">
      <c r="C26" s="1111"/>
      <c r="D26" s="1112"/>
      <c r="E26" s="1112"/>
      <c r="F26" s="1112"/>
      <c r="G26" s="1112"/>
      <c r="H26" s="1112"/>
      <c r="I26" s="1112"/>
      <c r="J26" s="1112"/>
      <c r="K26" s="1113"/>
    </row>
    <row r="27" spans="3:11" ht="12.75">
      <c r="C27" s="1111"/>
      <c r="D27" s="1112"/>
      <c r="E27" s="1112"/>
      <c r="F27" s="1112"/>
      <c r="G27" s="1112"/>
      <c r="H27" s="1112"/>
      <c r="I27" s="1112"/>
      <c r="J27" s="1112"/>
      <c r="K27" s="1113"/>
    </row>
    <row r="28" spans="3:11" ht="12.75">
      <c r="C28" s="1111"/>
      <c r="D28" s="1112"/>
      <c r="E28" s="1112"/>
      <c r="F28" s="1112"/>
      <c r="G28" s="1112"/>
      <c r="H28" s="1112"/>
      <c r="I28" s="1112"/>
      <c r="J28" s="1112"/>
      <c r="K28" s="1113"/>
    </row>
    <row r="29" spans="3:11" ht="13.5" thickBot="1">
      <c r="C29" s="1114"/>
      <c r="D29" s="1115"/>
      <c r="E29" s="1115"/>
      <c r="F29" s="1115"/>
      <c r="G29" s="1115"/>
      <c r="H29" s="1115"/>
      <c r="I29" s="1115"/>
      <c r="J29" s="1115"/>
      <c r="K29" s="1116"/>
    </row>
  </sheetData>
  <sheetProtection/>
  <mergeCells count="3">
    <mergeCell ref="C7:J7"/>
    <mergeCell ref="C25:K29"/>
    <mergeCell ref="D11:I11"/>
  </mergeCells>
  <printOptions/>
  <pageMargins left="0.5905511811023623" right="0.5905511811023623" top="0.3937007874015748" bottom="0.3937007874015748" header="0.2362204724409449" footer="0.2362204724409449"/>
  <pageSetup horizontalDpi="600" verticalDpi="600" orientation="landscape" paperSize="9"/>
  <headerFooter alignWithMargins="0">
    <oddHeader>&amp;C&amp;8sous réserve de modif du MAA dans sa note&amp;R&amp;8infos à jour le &amp;D</oddHeader>
    <oddFooter>&amp;C&amp;"Arial,Gras"&amp;8Réalisation Chambre Régionale d'Agriculutre d'Occitanie. Toute reproduction non autorisée par la CRA Oc est strictement interdite -</oddFooter>
  </headerFooter>
  <legacyDrawing r:id="rId1"/>
</worksheet>
</file>

<file path=xl/worksheets/sheet10.xml><?xml version="1.0" encoding="utf-8"?>
<worksheet xmlns="http://schemas.openxmlformats.org/spreadsheetml/2006/main" xmlns:r="http://schemas.openxmlformats.org/officeDocument/2006/relationships">
  <sheetPr codeName="Feuil10"/>
  <dimension ref="A1:P95"/>
  <sheetViews>
    <sheetView zoomScale="115" zoomScaleNormal="115" zoomScalePageLayoutView="0" workbookViewId="0" topLeftCell="A1">
      <selection activeCell="P19" sqref="P19"/>
    </sheetView>
  </sheetViews>
  <sheetFormatPr defaultColWidth="11.421875" defaultRowHeight="12.75"/>
  <cols>
    <col min="1" max="1" width="1.421875" style="0" customWidth="1"/>
    <col min="2" max="2" width="11.00390625" style="0" customWidth="1"/>
    <col min="3" max="3" width="8.421875" style="0" customWidth="1"/>
    <col min="4" max="4" width="11.421875" style="0" hidden="1" customWidth="1"/>
    <col min="8" max="8" width="10.28125" style="0" customWidth="1"/>
    <col min="9" max="9" width="14.8515625" style="0" customWidth="1"/>
    <col min="10" max="10" width="3.7109375" style="0" customWidth="1"/>
    <col min="11" max="11" width="3.28125" style="0" customWidth="1"/>
    <col min="12" max="12" width="9.7109375" style="378" customWidth="1"/>
    <col min="13" max="13" width="6.7109375" style="0" customWidth="1"/>
    <col min="14" max="14" width="10.00390625" style="0" customWidth="1"/>
    <col min="15" max="15" width="7.421875" style="0" customWidth="1"/>
    <col min="16" max="16" width="12.8515625" style="0" customWidth="1"/>
  </cols>
  <sheetData>
    <row r="1" spans="1:16" ht="12.75">
      <c r="A1" s="1119" t="s">
        <v>92</v>
      </c>
      <c r="B1" s="1120"/>
      <c r="C1" s="1120"/>
      <c r="D1" s="1120"/>
      <c r="E1" s="1120"/>
      <c r="F1" s="1120"/>
      <c r="G1" s="1120"/>
      <c r="H1" s="1120"/>
      <c r="I1" s="1120"/>
      <c r="J1" s="1120"/>
      <c r="K1" s="1120"/>
      <c r="L1" s="1120"/>
      <c r="M1" s="1120"/>
      <c r="N1" s="1120"/>
      <c r="O1" s="1120"/>
      <c r="P1" s="1121"/>
    </row>
    <row r="2" spans="1:16" ht="13.5" thickBot="1">
      <c r="A2" s="1122"/>
      <c r="B2" s="1123"/>
      <c r="C2" s="1123"/>
      <c r="D2" s="1123"/>
      <c r="E2" s="1123"/>
      <c r="F2" s="1123"/>
      <c r="G2" s="1123"/>
      <c r="H2" s="1123"/>
      <c r="I2" s="1123"/>
      <c r="J2" s="1123"/>
      <c r="K2" s="1123"/>
      <c r="L2" s="1123"/>
      <c r="M2" s="1123"/>
      <c r="N2" s="1123"/>
      <c r="O2" s="1123"/>
      <c r="P2" s="1124"/>
    </row>
    <row r="3" spans="1:15" ht="13.5" thickBot="1">
      <c r="A3" s="5"/>
      <c r="B3" s="5"/>
      <c r="C3" s="5"/>
      <c r="D3" s="5"/>
      <c r="E3" s="5"/>
      <c r="F3" s="5"/>
      <c r="G3" s="5"/>
      <c r="H3" s="5"/>
      <c r="I3" s="5"/>
      <c r="J3" s="5"/>
      <c r="K3" s="5"/>
      <c r="L3" s="79"/>
      <c r="M3" s="5"/>
      <c r="N3" s="5"/>
      <c r="O3" s="5"/>
    </row>
    <row r="4" spans="5:16" ht="13.5" thickTop="1">
      <c r="E4" s="271" t="s">
        <v>52</v>
      </c>
      <c r="F4" s="272"/>
      <c r="G4" s="272"/>
      <c r="H4" s="272"/>
      <c r="I4" s="273" t="s">
        <v>46</v>
      </c>
      <c r="J4" s="492"/>
      <c r="K4" s="272"/>
      <c r="L4" s="794"/>
      <c r="N4" s="466" t="s">
        <v>23</v>
      </c>
      <c r="O4" s="467"/>
      <c r="P4" s="468"/>
    </row>
    <row r="5" spans="5:16" ht="18" customHeight="1">
      <c r="E5" s="1302" t="s">
        <v>351</v>
      </c>
      <c r="F5" s="1144"/>
      <c r="G5" s="1144"/>
      <c r="H5" s="1144"/>
      <c r="I5" s="1145"/>
      <c r="J5" s="852"/>
      <c r="K5" s="853"/>
      <c r="L5" s="854">
        <v>0.03</v>
      </c>
      <c r="M5" s="359"/>
      <c r="N5" s="663"/>
      <c r="O5" s="664"/>
      <c r="P5" s="665"/>
    </row>
    <row r="6" spans="5:16" s="490" customFormat="1" ht="19.5" customHeight="1">
      <c r="E6" s="1302" t="s">
        <v>352</v>
      </c>
      <c r="F6" s="1144"/>
      <c r="G6" s="1144"/>
      <c r="H6" s="1144"/>
      <c r="I6" s="1145"/>
      <c r="J6" s="852"/>
      <c r="K6" s="853"/>
      <c r="L6" s="854">
        <v>0.05</v>
      </c>
      <c r="N6" s="495"/>
      <c r="O6" s="491"/>
      <c r="P6" s="496"/>
    </row>
    <row r="7" spans="5:16" ht="52.5" customHeight="1">
      <c r="E7" s="1303" t="s">
        <v>350</v>
      </c>
      <c r="F7" s="1264"/>
      <c r="G7" s="1264"/>
      <c r="H7" s="1264"/>
      <c r="I7" s="1284"/>
      <c r="J7" s="855"/>
      <c r="K7" s="166"/>
      <c r="L7" s="856" t="s">
        <v>37</v>
      </c>
      <c r="N7" s="469"/>
      <c r="O7" s="32"/>
      <c r="P7" s="470"/>
    </row>
    <row r="8" spans="5:16" ht="12.75">
      <c r="E8" s="276" t="s">
        <v>462</v>
      </c>
      <c r="F8" s="25"/>
      <c r="G8" s="25"/>
      <c r="H8" s="25"/>
      <c r="I8" s="25"/>
      <c r="J8" s="25"/>
      <c r="K8" s="3"/>
      <c r="L8" s="795"/>
      <c r="N8" s="469"/>
      <c r="O8" s="32"/>
      <c r="P8" s="470"/>
    </row>
    <row r="9" spans="5:16" ht="12.75" customHeight="1">
      <c r="E9" s="308" t="s">
        <v>463</v>
      </c>
      <c r="F9" s="25"/>
      <c r="G9" s="25"/>
      <c r="H9" s="25"/>
      <c r="I9" s="25"/>
      <c r="J9" s="66"/>
      <c r="K9" s="3"/>
      <c r="L9" s="796">
        <v>0.01</v>
      </c>
      <c r="N9" s="281"/>
      <c r="O9" s="848"/>
      <c r="P9" s="849"/>
    </row>
    <row r="10" spans="5:16" ht="12.75" customHeight="1">
      <c r="E10" s="308" t="s">
        <v>464</v>
      </c>
      <c r="F10" s="25"/>
      <c r="G10" s="25"/>
      <c r="H10" s="25"/>
      <c r="I10" s="25"/>
      <c r="J10" s="1005"/>
      <c r="K10" s="3"/>
      <c r="L10" s="796"/>
      <c r="N10" s="281"/>
      <c r="O10" s="848"/>
      <c r="P10" s="849"/>
    </row>
    <row r="11" spans="5:16" ht="12.75" customHeight="1">
      <c r="E11" s="493" t="s">
        <v>465</v>
      </c>
      <c r="L11" s="795"/>
      <c r="N11" s="1310" t="s">
        <v>466</v>
      </c>
      <c r="O11" s="1311"/>
      <c r="P11" s="1312"/>
    </row>
    <row r="12" spans="5:16" ht="12.75">
      <c r="E12" s="308" t="s">
        <v>163</v>
      </c>
      <c r="L12" s="796"/>
      <c r="N12" s="847"/>
      <c r="O12" s="848"/>
      <c r="P12" s="849"/>
    </row>
    <row r="13" spans="5:16" ht="12.75" customHeight="1">
      <c r="E13" s="308" t="s">
        <v>164</v>
      </c>
      <c r="J13" s="22"/>
      <c r="L13" s="796">
        <v>0.01</v>
      </c>
      <c r="N13" s="1292" t="s">
        <v>467</v>
      </c>
      <c r="O13" s="1293"/>
      <c r="P13" s="1294"/>
    </row>
    <row r="14" spans="5:16" ht="12.75">
      <c r="E14" s="308" t="s">
        <v>470</v>
      </c>
      <c r="J14" s="1006"/>
      <c r="L14" s="797"/>
      <c r="N14" s="1292"/>
      <c r="O14" s="1293"/>
      <c r="P14" s="1294"/>
    </row>
    <row r="15" spans="5:16" ht="12.75">
      <c r="E15" s="493" t="s">
        <v>323</v>
      </c>
      <c r="L15" s="795"/>
      <c r="N15" s="1292"/>
      <c r="O15" s="1293"/>
      <c r="P15" s="1294"/>
    </row>
    <row r="16" spans="5:16" ht="12.75">
      <c r="E16" s="308" t="s">
        <v>163</v>
      </c>
      <c r="L16" s="796"/>
      <c r="N16" s="1292"/>
      <c r="O16" s="1293"/>
      <c r="P16" s="1294"/>
    </row>
    <row r="17" spans="5:16" ht="12.75">
      <c r="E17" s="308" t="s">
        <v>468</v>
      </c>
      <c r="J17" s="22"/>
      <c r="L17" s="796">
        <v>0.07</v>
      </c>
      <c r="N17" s="1292"/>
      <c r="O17" s="1293"/>
      <c r="P17" s="1294"/>
    </row>
    <row r="18" spans="5:16" ht="13.5" thickBot="1">
      <c r="E18" s="308" t="s">
        <v>469</v>
      </c>
      <c r="L18" s="797"/>
      <c r="N18" s="1292"/>
      <c r="O18" s="1293"/>
      <c r="P18" s="1294"/>
    </row>
    <row r="19" spans="5:16" ht="13.5" thickTop="1">
      <c r="E19" s="271" t="s">
        <v>324</v>
      </c>
      <c r="F19" s="272"/>
      <c r="G19" s="272"/>
      <c r="H19" s="272"/>
      <c r="I19" s="273" t="s">
        <v>46</v>
      </c>
      <c r="J19" s="492"/>
      <c r="K19" s="272"/>
      <c r="L19" s="794"/>
      <c r="N19" s="701"/>
      <c r="O19" s="702"/>
      <c r="P19" s="703"/>
    </row>
    <row r="20" spans="5:16" ht="12.75">
      <c r="E20" s="780" t="s">
        <v>256</v>
      </c>
      <c r="F20" s="148"/>
      <c r="G20" s="148"/>
      <c r="H20" s="148"/>
      <c r="I20" s="148"/>
      <c r="J20" s="148"/>
      <c r="K20" s="131"/>
      <c r="L20" s="795"/>
      <c r="N20" s="661"/>
      <c r="O20" s="58"/>
      <c r="P20" s="662"/>
    </row>
    <row r="21" spans="5:16" ht="12.75">
      <c r="E21" s="781" t="s">
        <v>257</v>
      </c>
      <c r="F21" s="148"/>
      <c r="G21" s="148"/>
      <c r="H21" s="148"/>
      <c r="I21" s="148"/>
      <c r="J21" s="595"/>
      <c r="K21" s="131"/>
      <c r="L21" s="796">
        <v>0.01</v>
      </c>
      <c r="N21" s="661"/>
      <c r="O21" s="58"/>
      <c r="P21" s="662"/>
    </row>
    <row r="22" spans="5:16" ht="12.75">
      <c r="E22" s="781" t="s">
        <v>258</v>
      </c>
      <c r="F22" s="148"/>
      <c r="G22" s="148"/>
      <c r="H22" s="148"/>
      <c r="I22" s="148"/>
      <c r="J22" s="595"/>
      <c r="K22" s="131"/>
      <c r="L22" s="796">
        <v>0.03</v>
      </c>
      <c r="N22" s="281"/>
      <c r="P22" s="472"/>
    </row>
    <row r="23" spans="5:16" ht="12.75">
      <c r="E23" s="782" t="s">
        <v>259</v>
      </c>
      <c r="F23" s="148"/>
      <c r="G23" s="148"/>
      <c r="H23" s="148"/>
      <c r="I23" s="148"/>
      <c r="J23" s="595"/>
      <c r="K23" s="131"/>
      <c r="L23" s="796">
        <v>0.05</v>
      </c>
      <c r="N23" s="497"/>
      <c r="O23" s="4"/>
      <c r="P23" s="498"/>
    </row>
    <row r="24" spans="5:16" ht="12.75">
      <c r="E24" s="308" t="s">
        <v>355</v>
      </c>
      <c r="J24" s="70"/>
      <c r="L24" s="789"/>
      <c r="N24" s="281"/>
      <c r="P24" s="472"/>
    </row>
    <row r="25" spans="5:16" s="25" customFormat="1" ht="12.75">
      <c r="E25" s="646" t="s">
        <v>354</v>
      </c>
      <c r="F25"/>
      <c r="G25"/>
      <c r="H25"/>
      <c r="I25"/>
      <c r="J25" s="22"/>
      <c r="K25"/>
      <c r="L25" s="796">
        <v>0.01</v>
      </c>
      <c r="M25" s="68">
        <f>IF(J29=1,"corrigeable","")</f>
      </c>
      <c r="N25" s="276"/>
      <c r="P25" s="279"/>
    </row>
    <row r="26" spans="5:16" ht="13.5" thickBot="1">
      <c r="E26" s="647" t="s">
        <v>353</v>
      </c>
      <c r="F26" s="283"/>
      <c r="G26" s="283"/>
      <c r="H26" s="283"/>
      <c r="I26" s="283"/>
      <c r="J26" s="494"/>
      <c r="K26" s="283"/>
      <c r="L26" s="798">
        <v>0.03</v>
      </c>
      <c r="N26" s="282"/>
      <c r="O26" s="283"/>
      <c r="P26" s="471"/>
    </row>
    <row r="27" spans="5:12" ht="14.25" thickBot="1" thickTop="1">
      <c r="E27" s="3"/>
      <c r="H27" s="3"/>
      <c r="K27" s="3"/>
      <c r="L27" s="799"/>
    </row>
    <row r="28" spans="5:16" ht="14.25" customHeight="1" thickBot="1" thickTop="1">
      <c r="E28" s="241" t="s">
        <v>325</v>
      </c>
      <c r="F28" s="242"/>
      <c r="G28" s="242"/>
      <c r="H28" s="288"/>
      <c r="I28" s="243" t="s">
        <v>46</v>
      </c>
      <c r="J28" s="499"/>
      <c r="K28" s="288"/>
      <c r="L28" s="800"/>
      <c r="N28" s="448" t="s">
        <v>23</v>
      </c>
      <c r="O28" s="449"/>
      <c r="P28" s="450"/>
    </row>
    <row r="29" spans="5:16" ht="12.75">
      <c r="E29" s="245" t="s">
        <v>356</v>
      </c>
      <c r="F29" s="25"/>
      <c r="G29" s="25"/>
      <c r="H29" s="25"/>
      <c r="I29" s="25"/>
      <c r="J29" s="27"/>
      <c r="L29" s="578">
        <v>0.01</v>
      </c>
      <c r="N29" s="1307" t="s">
        <v>260</v>
      </c>
      <c r="O29" s="1308"/>
      <c r="P29" s="1309"/>
    </row>
    <row r="30" spans="5:16" ht="12.75">
      <c r="E30" s="783" t="s">
        <v>326</v>
      </c>
      <c r="F30" s="161"/>
      <c r="G30" s="161"/>
      <c r="H30" s="161"/>
      <c r="I30" s="161"/>
      <c r="J30" s="653"/>
      <c r="K30" s="148"/>
      <c r="L30" s="578">
        <v>0.03</v>
      </c>
      <c r="N30" s="502"/>
      <c r="O30" s="32"/>
      <c r="P30" s="503"/>
    </row>
    <row r="31" spans="5:16" ht="12.75">
      <c r="E31" s="245" t="s">
        <v>93</v>
      </c>
      <c r="H31" s="3"/>
      <c r="L31" s="801"/>
      <c r="N31" s="504"/>
      <c r="O31" s="4"/>
      <c r="P31" s="505"/>
    </row>
    <row r="32" spans="5:16" ht="12.75">
      <c r="E32" s="245" t="s">
        <v>94</v>
      </c>
      <c r="H32" s="3"/>
      <c r="J32" s="22"/>
      <c r="L32" s="578">
        <v>0.01</v>
      </c>
      <c r="N32" s="504"/>
      <c r="O32" s="4"/>
      <c r="P32" s="505"/>
    </row>
    <row r="33" spans="5:16" ht="24" customHeight="1" thickBot="1">
      <c r="E33" s="1304" t="s">
        <v>165</v>
      </c>
      <c r="F33" s="1305"/>
      <c r="G33" s="1305"/>
      <c r="H33" s="1305"/>
      <c r="I33" s="1306"/>
      <c r="J33" s="501"/>
      <c r="K33" s="250"/>
      <c r="L33" s="580">
        <v>0.03</v>
      </c>
      <c r="N33" s="463"/>
      <c r="O33" s="464"/>
      <c r="P33" s="465"/>
    </row>
    <row r="34" spans="5:12" ht="7.5" customHeight="1" thickBot="1" thickTop="1">
      <c r="E34" s="132"/>
      <c r="H34" s="3"/>
      <c r="K34" s="3"/>
      <c r="L34" s="799"/>
    </row>
    <row r="35" spans="5:16" ht="15" thickBot="1" thickTop="1">
      <c r="E35" s="224" t="s">
        <v>262</v>
      </c>
      <c r="F35" s="225"/>
      <c r="G35" s="225"/>
      <c r="H35" s="225"/>
      <c r="I35" s="227" t="s">
        <v>46</v>
      </c>
      <c r="J35" s="506"/>
      <c r="K35" s="225"/>
      <c r="L35" s="802"/>
      <c r="N35" s="456" t="s">
        <v>23</v>
      </c>
      <c r="O35" s="457"/>
      <c r="P35" s="458"/>
    </row>
    <row r="36" spans="5:16" ht="13.5" thickBot="1">
      <c r="E36" s="515" t="s">
        <v>146</v>
      </c>
      <c r="F36" s="238"/>
      <c r="G36" s="238"/>
      <c r="H36" s="238"/>
      <c r="I36" s="238"/>
      <c r="J36" s="516"/>
      <c r="K36" s="517"/>
      <c r="L36" s="803">
        <v>0.01</v>
      </c>
      <c r="N36" s="518"/>
      <c r="O36" s="519"/>
      <c r="P36" s="520"/>
    </row>
    <row r="37" spans="5:16" ht="15" thickBot="1" thickTop="1">
      <c r="E37" s="784"/>
      <c r="K37" s="3"/>
      <c r="L37" s="408"/>
      <c r="N37" s="4"/>
      <c r="O37" s="4"/>
      <c r="P37" s="4"/>
    </row>
    <row r="38" spans="5:16" ht="30.75" customHeight="1" thickBot="1" thickTop="1">
      <c r="E38" s="1295" t="s">
        <v>328</v>
      </c>
      <c r="F38" s="1296"/>
      <c r="G38" s="1296"/>
      <c r="H38" s="1296"/>
      <c r="I38" s="786" t="s">
        <v>46</v>
      </c>
      <c r="J38" s="787"/>
      <c r="K38" s="272"/>
      <c r="L38" s="794"/>
      <c r="N38" s="466" t="s">
        <v>23</v>
      </c>
      <c r="O38" s="467"/>
      <c r="P38" s="468"/>
    </row>
    <row r="39" spans="5:16" ht="12.75">
      <c r="E39" s="788" t="s">
        <v>329</v>
      </c>
      <c r="F39" s="166"/>
      <c r="G39" s="166"/>
      <c r="H39" s="166"/>
      <c r="I39" s="167"/>
      <c r="L39" s="804"/>
      <c r="N39" s="281"/>
      <c r="P39" s="472"/>
    </row>
    <row r="40" spans="5:16" ht="27" customHeight="1">
      <c r="E40" s="1297" t="s">
        <v>330</v>
      </c>
      <c r="F40" s="1298"/>
      <c r="G40" s="1298"/>
      <c r="H40" s="1298"/>
      <c r="I40" s="1298"/>
      <c r="J40" s="168"/>
      <c r="K40" s="167"/>
      <c r="L40" s="789">
        <v>0.03</v>
      </c>
      <c r="N40" s="281"/>
      <c r="P40" s="472"/>
    </row>
    <row r="41" spans="5:16" ht="40.5" customHeight="1" thickBot="1">
      <c r="E41" s="1299" t="s">
        <v>331</v>
      </c>
      <c r="F41" s="1300"/>
      <c r="G41" s="1300"/>
      <c r="H41" s="1300"/>
      <c r="I41" s="1301"/>
      <c r="J41" s="790"/>
      <c r="K41" s="283"/>
      <c r="L41" s="791" t="s">
        <v>37</v>
      </c>
      <c r="M41" s="148"/>
      <c r="N41" s="282"/>
      <c r="O41" s="283"/>
      <c r="P41" s="471"/>
    </row>
    <row r="42" spans="5:16" ht="15" thickBot="1" thickTop="1">
      <c r="E42" s="792"/>
      <c r="F42" s="793"/>
      <c r="G42" s="793"/>
      <c r="H42" s="793"/>
      <c r="I42" s="793"/>
      <c r="J42" s="793"/>
      <c r="K42" s="793"/>
      <c r="L42" s="805"/>
      <c r="M42" s="148"/>
      <c r="N42" s="793"/>
      <c r="O42" s="793"/>
      <c r="P42" s="793"/>
    </row>
    <row r="43" spans="5:16" ht="15" thickBot="1" thickTop="1">
      <c r="E43" s="296" t="s">
        <v>327</v>
      </c>
      <c r="F43" s="297"/>
      <c r="G43" s="297"/>
      <c r="H43" s="297"/>
      <c r="I43" s="298" t="s">
        <v>46</v>
      </c>
      <c r="J43" s="507"/>
      <c r="K43" s="297"/>
      <c r="L43" s="806"/>
      <c r="N43" s="481" t="s">
        <v>23</v>
      </c>
      <c r="O43" s="482"/>
      <c r="P43" s="483"/>
    </row>
    <row r="44" spans="5:16" ht="24" customHeight="1">
      <c r="E44" s="1290" t="s">
        <v>357</v>
      </c>
      <c r="F44" s="1273"/>
      <c r="G44" s="1273"/>
      <c r="H44" s="1273"/>
      <c r="I44" s="1291"/>
      <c r="J44" s="172"/>
      <c r="K44" s="167"/>
      <c r="L44" s="807" t="s">
        <v>37</v>
      </c>
      <c r="N44" s="510"/>
      <c r="P44" s="511"/>
    </row>
    <row r="45" spans="5:16" ht="12.75">
      <c r="E45" s="299" t="s">
        <v>95</v>
      </c>
      <c r="L45" s="808"/>
      <c r="N45" s="510"/>
      <c r="P45" s="511"/>
    </row>
    <row r="46" spans="5:16" ht="12" customHeight="1">
      <c r="E46" s="299" t="s">
        <v>96</v>
      </c>
      <c r="J46" s="22"/>
      <c r="L46" s="809">
        <v>0.03</v>
      </c>
      <c r="M46" s="148"/>
      <c r="N46" s="510"/>
      <c r="P46" s="511"/>
    </row>
    <row r="47" spans="5:16" ht="12.75">
      <c r="E47" s="299" t="s">
        <v>101</v>
      </c>
      <c r="L47" s="808"/>
      <c r="N47" s="510"/>
      <c r="P47" s="511"/>
    </row>
    <row r="48" spans="5:16" ht="12.75">
      <c r="E48" s="299" t="s">
        <v>97</v>
      </c>
      <c r="L48" s="359"/>
      <c r="N48" s="510"/>
      <c r="P48" s="511"/>
    </row>
    <row r="49" spans="5:16" ht="13.5" customHeight="1">
      <c r="E49" s="299" t="s">
        <v>98</v>
      </c>
      <c r="J49" s="22"/>
      <c r="L49" s="810">
        <v>0.01</v>
      </c>
      <c r="N49" s="510"/>
      <c r="P49" s="511"/>
    </row>
    <row r="50" spans="5:16" ht="27.75" customHeight="1">
      <c r="E50" s="1313" t="s">
        <v>332</v>
      </c>
      <c r="F50" s="1144"/>
      <c r="G50" s="1144"/>
      <c r="H50" s="1144"/>
      <c r="I50" s="1144"/>
      <c r="J50" s="595"/>
      <c r="K50" s="148"/>
      <c r="L50" s="817">
        <v>0.03</v>
      </c>
      <c r="N50" s="510"/>
      <c r="P50" s="511"/>
    </row>
    <row r="51" spans="5:16" ht="12" customHeight="1">
      <c r="E51" s="299" t="s">
        <v>100</v>
      </c>
      <c r="L51" s="785"/>
      <c r="N51" s="510"/>
      <c r="P51" s="511"/>
    </row>
    <row r="52" spans="5:16" ht="12.75">
      <c r="E52" s="299" t="s">
        <v>99</v>
      </c>
      <c r="J52" s="22"/>
      <c r="L52" s="785">
        <v>0.01</v>
      </c>
      <c r="N52" s="512" t="s">
        <v>207</v>
      </c>
      <c r="P52" s="511"/>
    </row>
    <row r="53" spans="5:16" ht="25.5" customHeight="1">
      <c r="E53" s="1313" t="s">
        <v>261</v>
      </c>
      <c r="F53" s="1144"/>
      <c r="G53" s="1144"/>
      <c r="H53" s="1144"/>
      <c r="I53" s="1144"/>
      <c r="J53" s="595"/>
      <c r="K53" s="148"/>
      <c r="L53" s="809">
        <v>0.03</v>
      </c>
      <c r="N53" s="512"/>
      <c r="P53" s="511"/>
    </row>
    <row r="54" spans="5:16" ht="12.75">
      <c r="E54" s="299" t="s">
        <v>166</v>
      </c>
      <c r="L54" s="785"/>
      <c r="N54" s="510"/>
      <c r="P54" s="511"/>
    </row>
    <row r="55" spans="5:16" ht="30" customHeight="1" thickBot="1">
      <c r="E55" s="1322" t="s">
        <v>167</v>
      </c>
      <c r="F55" s="1323"/>
      <c r="G55" s="1323"/>
      <c r="H55" s="1323"/>
      <c r="I55" s="1324"/>
      <c r="J55" s="508"/>
      <c r="K55" s="300"/>
      <c r="L55" s="509">
        <v>0.03</v>
      </c>
      <c r="N55" s="513"/>
      <c r="O55" s="300"/>
      <c r="P55" s="514"/>
    </row>
    <row r="56" ht="15" thickBot="1" thickTop="1"/>
    <row r="57" spans="5:12" ht="15" thickBot="1" thickTop="1">
      <c r="E57" s="521" t="s">
        <v>333</v>
      </c>
      <c r="F57" s="522"/>
      <c r="G57" s="522"/>
      <c r="H57" s="522"/>
      <c r="I57" s="522"/>
      <c r="J57" s="522"/>
      <c r="K57" s="522"/>
      <c r="L57" s="811"/>
    </row>
    <row r="58" spans="5:16" ht="13.5" thickTop="1">
      <c r="E58" s="523"/>
      <c r="F58" s="62"/>
      <c r="G58" s="62"/>
      <c r="H58" s="62"/>
      <c r="I58" s="63" t="s">
        <v>46</v>
      </c>
      <c r="J58" s="78"/>
      <c r="K58" s="62"/>
      <c r="L58" s="812"/>
      <c r="N58" s="453" t="s">
        <v>23</v>
      </c>
      <c r="O58" s="454"/>
      <c r="P58" s="455"/>
    </row>
    <row r="59" spans="5:16" ht="12.75">
      <c r="E59" s="524" t="s">
        <v>102</v>
      </c>
      <c r="I59" s="83"/>
      <c r="J59" s="29"/>
      <c r="L59" s="813">
        <v>0.03</v>
      </c>
      <c r="N59" s="527"/>
      <c r="O59" s="32"/>
      <c r="P59" s="528"/>
    </row>
    <row r="60" spans="5:16" ht="12.75">
      <c r="E60" s="524" t="s">
        <v>103</v>
      </c>
      <c r="I60" s="83"/>
      <c r="J60" s="29"/>
      <c r="L60" s="813">
        <v>0.03</v>
      </c>
      <c r="N60" s="527"/>
      <c r="O60" s="32"/>
      <c r="P60" s="528"/>
    </row>
    <row r="61" spans="5:16" ht="12.75">
      <c r="E61" s="524" t="s">
        <v>104</v>
      </c>
      <c r="L61" s="814"/>
      <c r="N61" s="525"/>
      <c r="P61" s="529"/>
    </row>
    <row r="62" spans="5:16" ht="12" customHeight="1">
      <c r="E62" s="525" t="s">
        <v>25</v>
      </c>
      <c r="J62" s="22"/>
      <c r="L62" s="813">
        <v>0.03</v>
      </c>
      <c r="N62" s="530"/>
      <c r="P62" s="529"/>
    </row>
    <row r="63" spans="5:16" ht="12.75">
      <c r="E63" s="524" t="s">
        <v>105</v>
      </c>
      <c r="L63" s="814"/>
      <c r="N63" s="525"/>
      <c r="P63" s="529"/>
    </row>
    <row r="64" spans="5:16" ht="12.75">
      <c r="E64" s="525" t="s">
        <v>0</v>
      </c>
      <c r="J64" s="22"/>
      <c r="L64" s="813">
        <v>0.03</v>
      </c>
      <c r="N64" s="525"/>
      <c r="P64" s="529"/>
    </row>
    <row r="65" spans="5:16" ht="12.75">
      <c r="E65" s="524" t="s">
        <v>106</v>
      </c>
      <c r="L65" s="814"/>
      <c r="N65" s="525"/>
      <c r="P65" s="529"/>
    </row>
    <row r="66" spans="5:16" ht="22.5" customHeight="1">
      <c r="E66" s="1314" t="s">
        <v>168</v>
      </c>
      <c r="F66" s="1311"/>
      <c r="G66" s="1311"/>
      <c r="H66" s="1311"/>
      <c r="I66" s="1315"/>
      <c r="J66" s="22"/>
      <c r="L66" s="813">
        <v>0.03</v>
      </c>
      <c r="N66" s="525"/>
      <c r="P66" s="529"/>
    </row>
    <row r="67" spans="5:16" ht="13.5" thickBot="1">
      <c r="E67" s="704"/>
      <c r="F67" s="705"/>
      <c r="G67" s="705"/>
      <c r="H67" s="705"/>
      <c r="I67" s="705"/>
      <c r="J67" s="526"/>
      <c r="K67" s="526"/>
      <c r="L67" s="815"/>
      <c r="N67" s="531"/>
      <c r="O67" s="526"/>
      <c r="P67" s="532"/>
    </row>
    <row r="68" spans="5:8" ht="13.5" thickTop="1">
      <c r="E68" s="169" t="s">
        <v>263</v>
      </c>
      <c r="H68" s="3"/>
    </row>
    <row r="69" ht="12.75">
      <c r="E69" s="169" t="s">
        <v>3</v>
      </c>
    </row>
    <row r="70" ht="12.75">
      <c r="E70" s="169" t="s">
        <v>107</v>
      </c>
    </row>
    <row r="71" ht="13.5" thickBot="1"/>
    <row r="72" spans="5:16" ht="15" thickBot="1" thickTop="1">
      <c r="E72" s="224" t="s">
        <v>471</v>
      </c>
      <c r="F72" s="225"/>
      <c r="G72" s="225"/>
      <c r="H72" s="225"/>
      <c r="I72" s="227" t="s">
        <v>46</v>
      </c>
      <c r="J72" s="506"/>
      <c r="K72" s="225"/>
      <c r="L72" s="802"/>
      <c r="N72" s="456" t="s">
        <v>23</v>
      </c>
      <c r="O72" s="457"/>
      <c r="P72" s="458"/>
    </row>
    <row r="73" spans="5:16" ht="32.25" customHeight="1" thickBot="1">
      <c r="E73" s="1325" t="s">
        <v>472</v>
      </c>
      <c r="F73" s="1326"/>
      <c r="G73" s="1326"/>
      <c r="H73" s="1326"/>
      <c r="I73" s="1327"/>
      <c r="J73" s="516"/>
      <c r="K73" s="517"/>
      <c r="L73" s="803">
        <v>0.05</v>
      </c>
      <c r="N73" s="518"/>
      <c r="O73" s="519"/>
      <c r="P73" s="520"/>
    </row>
    <row r="74" ht="13.5" thickTop="1"/>
    <row r="78" spans="14:16" ht="12.75">
      <c r="N78" s="174" t="s">
        <v>12</v>
      </c>
      <c r="O78" s="76"/>
      <c r="P78" s="73"/>
    </row>
    <row r="79" spans="14:16" ht="12.75">
      <c r="N79" s="1"/>
      <c r="O79" s="88">
        <v>0.01</v>
      </c>
      <c r="P79" s="84">
        <f>J36+J52+J49+J25+J32+J9+J29+J21+J13</f>
        <v>0</v>
      </c>
    </row>
    <row r="80" spans="3:16" ht="12.75">
      <c r="C80" s="131"/>
      <c r="D80" s="185"/>
      <c r="I80" s="706"/>
      <c r="J80" s="706"/>
      <c r="K80" s="77"/>
      <c r="N80" s="1"/>
      <c r="O80" s="88">
        <v>0.03</v>
      </c>
      <c r="P80" s="111">
        <f>J66+J64+J62+J60+J59+J55+J46+J33+J25+J53+J50+J30+J22+J5+J40</f>
        <v>0</v>
      </c>
    </row>
    <row r="81" spans="3:16" ht="12.75">
      <c r="C81" s="131"/>
      <c r="D81" s="189"/>
      <c r="N81" s="1"/>
      <c r="O81" s="88">
        <v>0.05</v>
      </c>
      <c r="P81" s="89">
        <f>J23+J6+J73</f>
        <v>0</v>
      </c>
    </row>
    <row r="82" spans="3:16" ht="12.75">
      <c r="C82" s="131"/>
      <c r="D82" s="267"/>
      <c r="N82" s="1"/>
      <c r="O82" s="88">
        <v>0.07</v>
      </c>
      <c r="P82" s="89">
        <f>J17</f>
        <v>0</v>
      </c>
    </row>
    <row r="83" spans="12:16" ht="12.75">
      <c r="L83" s="359"/>
      <c r="N83" s="8"/>
      <c r="O83" s="90">
        <v>0.2</v>
      </c>
      <c r="P83" s="27">
        <f>J44+J41+J7</f>
        <v>0</v>
      </c>
    </row>
    <row r="84" spans="12:14" ht="12.75">
      <c r="L84" s="359"/>
      <c r="N84" s="85" t="s">
        <v>13</v>
      </c>
    </row>
    <row r="85" spans="5:12" ht="12.75">
      <c r="E85" s="184" t="s">
        <v>15</v>
      </c>
      <c r="F85" s="707"/>
      <c r="G85" s="707"/>
      <c r="H85" s="708"/>
      <c r="I85" s="818"/>
      <c r="L85" s="359"/>
    </row>
    <row r="86" spans="5:12" ht="12.75">
      <c r="E86" s="188" t="s">
        <v>18</v>
      </c>
      <c r="F86" s="709"/>
      <c r="G86" s="709"/>
      <c r="H86" s="710"/>
      <c r="I86" s="262"/>
      <c r="L86" s="359"/>
    </row>
    <row r="87" spans="8:12" ht="12.75">
      <c r="H87" s="77"/>
      <c r="I87" s="77"/>
      <c r="J87" s="175" t="s">
        <v>14</v>
      </c>
      <c r="K87" s="176"/>
      <c r="L87" s="559"/>
    </row>
    <row r="88" spans="8:12" ht="12.75">
      <c r="H88" s="77"/>
      <c r="I88" s="77"/>
      <c r="J88" s="1318">
        <v>0.01</v>
      </c>
      <c r="K88" s="1319"/>
      <c r="L88" s="816">
        <f>P79</f>
        <v>0</v>
      </c>
    </row>
    <row r="89" spans="5:12" ht="13.5" thickBot="1">
      <c r="E89" s="185"/>
      <c r="F89" s="186"/>
      <c r="G89" s="185"/>
      <c r="H89" s="187"/>
      <c r="I89" s="25"/>
      <c r="J89" s="1320">
        <v>0.03</v>
      </c>
      <c r="K89" s="1321"/>
      <c r="L89" s="816">
        <f>P80</f>
        <v>0</v>
      </c>
    </row>
    <row r="90" spans="5:12" ht="12.75">
      <c r="E90" s="189"/>
      <c r="F90" s="190"/>
      <c r="G90" s="189"/>
      <c r="H90" s="191">
        <f>IF(L92&gt;0,20,IF(L91&gt;0,7,(IF(L90&gt;0,5,IF(L89&gt;0,3,IF(L88&gt;0,1,0))))))</f>
        <v>0</v>
      </c>
      <c r="J90" s="1320">
        <v>0.05</v>
      </c>
      <c r="K90" s="1321"/>
      <c r="L90" s="816">
        <f>P81</f>
        <v>0</v>
      </c>
    </row>
    <row r="91" spans="5:12" ht="12.75">
      <c r="E91" s="267"/>
      <c r="F91" s="269"/>
      <c r="G91" s="267"/>
      <c r="H91" s="1007"/>
      <c r="J91" s="1008"/>
      <c r="K91" s="1009">
        <v>0.07</v>
      </c>
      <c r="L91" s="816">
        <f>P82</f>
        <v>0</v>
      </c>
    </row>
    <row r="92" spans="10:12" ht="12.75">
      <c r="J92" s="1316">
        <v>0.2</v>
      </c>
      <c r="K92" s="1317"/>
      <c r="L92" s="427">
        <f>P83+'maladies&amp;subst_interdites'!P19</f>
        <v>0</v>
      </c>
    </row>
    <row r="93" spans="10:12" ht="12.75">
      <c r="J93" s="183" t="s">
        <v>71</v>
      </c>
      <c r="K93" s="182"/>
      <c r="L93" s="421"/>
    </row>
    <row r="94" ht="12.75">
      <c r="L94" s="359"/>
    </row>
    <row r="95" ht="12.75">
      <c r="L95" s="359"/>
    </row>
  </sheetData>
  <sheetProtection/>
  <mergeCells count="21">
    <mergeCell ref="E50:I50"/>
    <mergeCell ref="E53:I53"/>
    <mergeCell ref="E66:I66"/>
    <mergeCell ref="J92:K92"/>
    <mergeCell ref="J88:K88"/>
    <mergeCell ref="J89:K89"/>
    <mergeCell ref="J90:K90"/>
    <mergeCell ref="E55:I55"/>
    <mergeCell ref="E73:I73"/>
    <mergeCell ref="A1:P2"/>
    <mergeCell ref="E5:I5"/>
    <mergeCell ref="E7:I7"/>
    <mergeCell ref="E33:I33"/>
    <mergeCell ref="E6:I6"/>
    <mergeCell ref="N29:P29"/>
    <mergeCell ref="N11:P11"/>
    <mergeCell ref="E44:I44"/>
    <mergeCell ref="N13:P18"/>
    <mergeCell ref="E38:H38"/>
    <mergeCell ref="E40:I40"/>
    <mergeCell ref="E41:I41"/>
  </mergeCells>
  <printOptions/>
  <pageMargins left="0.5905511811023623" right="0.5905511811023623" top="0.3937007874015748" bottom="0.3937007874015748" header="0.2362204724409449" footer="0.2362204724409449"/>
  <pageSetup horizontalDpi="600" verticalDpi="600" orientation="landscape" paperSize="9"/>
  <headerFooter alignWithMargins="0">
    <oddHeader>&amp;C&amp;8sous réserve de modif du MAA dans sa note&amp;R&amp;8infos à jour le &amp;D</oddHeader>
    <oddFooter>&amp;L&amp;"Arial Narrow,Gras"&amp;9Réalisation Chambre Régionale d'Occitanie (CRAO)&amp;C&amp;"Arial Narrow,Gras"&amp;9La responsabilité de la CRAO ne saurait être engagée.&amp;R&amp;"Arial Narrow,Gras"&amp;9Seules les informations déposées dans TéléPAC par le Ministère font foi .</oddFooter>
  </headerFooter>
  <rowBreaks count="2" manualBreakCount="2">
    <brk id="34" max="255" man="1"/>
    <brk id="37" max="255" man="1"/>
  </rowBreaks>
  <drawing r:id="rId1"/>
</worksheet>
</file>

<file path=xl/worksheets/sheet11.xml><?xml version="1.0" encoding="utf-8"?>
<worksheet xmlns="http://schemas.openxmlformats.org/spreadsheetml/2006/main" xmlns:r="http://schemas.openxmlformats.org/officeDocument/2006/relationships">
  <sheetPr codeName="Feuil11"/>
  <dimension ref="A1:P19"/>
  <sheetViews>
    <sheetView zoomScalePageLayoutView="0" workbookViewId="0" topLeftCell="A1">
      <selection activeCell="P9" sqref="P9"/>
    </sheetView>
  </sheetViews>
  <sheetFormatPr defaultColWidth="11.421875" defaultRowHeight="12.75"/>
  <cols>
    <col min="1" max="1" width="1.421875" style="0" customWidth="1"/>
    <col min="4" max="4" width="11.421875" style="0" hidden="1" customWidth="1"/>
    <col min="8" max="8" width="10.421875" style="0" customWidth="1"/>
    <col min="9" max="9" width="13.28125" style="0" customWidth="1"/>
    <col min="10" max="10" width="3.7109375" style="0" customWidth="1"/>
    <col min="11" max="11" width="3.28125" style="0" customWidth="1"/>
    <col min="12" max="12" width="4.421875" style="0" customWidth="1"/>
    <col min="14" max="14" width="5.7109375" style="0" customWidth="1"/>
    <col min="15" max="15" width="7.421875" style="0" customWidth="1"/>
    <col min="16" max="16" width="12.140625" style="0" customWidth="1"/>
  </cols>
  <sheetData>
    <row r="1" spans="1:16" ht="12.75" customHeight="1">
      <c r="A1" s="1119" t="s">
        <v>90</v>
      </c>
      <c r="B1" s="1120"/>
      <c r="C1" s="1120"/>
      <c r="D1" s="1120"/>
      <c r="E1" s="1120"/>
      <c r="F1" s="1120"/>
      <c r="G1" s="1120"/>
      <c r="H1" s="1120"/>
      <c r="I1" s="1120"/>
      <c r="J1" s="1120"/>
      <c r="K1" s="1120"/>
      <c r="L1" s="1120"/>
      <c r="M1" s="1120"/>
      <c r="N1" s="1120"/>
      <c r="O1" s="1120"/>
      <c r="P1" s="1121"/>
    </row>
    <row r="2" spans="1:16" ht="13.5" thickBot="1">
      <c r="A2" s="1122"/>
      <c r="B2" s="1123"/>
      <c r="C2" s="1123"/>
      <c r="D2" s="1123"/>
      <c r="E2" s="1123"/>
      <c r="F2" s="1123"/>
      <c r="G2" s="1123"/>
      <c r="H2" s="1123"/>
      <c r="I2" s="1123"/>
      <c r="J2" s="1123"/>
      <c r="K2" s="1123"/>
      <c r="L2" s="1123"/>
      <c r="M2" s="1123"/>
      <c r="N2" s="1123"/>
      <c r="O2" s="1123"/>
      <c r="P2" s="1124"/>
    </row>
    <row r="5" ht="13.5" thickBot="1"/>
    <row r="6" spans="5:16" ht="13.5" thickBot="1">
      <c r="E6" s="49" t="s">
        <v>91</v>
      </c>
      <c r="F6" s="50"/>
      <c r="G6" s="50"/>
      <c r="H6" s="50"/>
      <c r="I6" s="63" t="s">
        <v>46</v>
      </c>
      <c r="J6" s="61"/>
      <c r="K6" s="62"/>
      <c r="L6" s="64"/>
      <c r="N6" s="51" t="s">
        <v>21</v>
      </c>
      <c r="O6" s="52"/>
      <c r="P6" s="53"/>
    </row>
    <row r="7" spans="5:16" ht="12.75">
      <c r="E7" s="170" t="s">
        <v>264</v>
      </c>
      <c r="F7" s="171"/>
      <c r="G7" s="171"/>
      <c r="H7" s="171"/>
      <c r="I7" s="171"/>
      <c r="J7" s="172"/>
      <c r="K7" s="171"/>
      <c r="L7" s="173" t="s">
        <v>37</v>
      </c>
      <c r="N7" s="8"/>
      <c r="O7" s="9"/>
      <c r="P7" s="10"/>
    </row>
    <row r="8" spans="8:12" ht="12.75">
      <c r="H8" s="148"/>
      <c r="I8" s="148"/>
      <c r="J8" s="148"/>
      <c r="K8" s="148"/>
      <c r="L8" s="148"/>
    </row>
    <row r="9" spans="5:16" ht="12.75">
      <c r="E9" s="3"/>
      <c r="H9" s="3"/>
      <c r="J9" s="3"/>
      <c r="K9" s="3"/>
      <c r="L9" s="24"/>
      <c r="N9" s="4"/>
      <c r="O9" s="4"/>
      <c r="P9" s="4"/>
    </row>
    <row r="10" spans="5:9" ht="12.75">
      <c r="E10" s="648" t="s">
        <v>227</v>
      </c>
      <c r="F10" s="169"/>
      <c r="G10" s="169"/>
      <c r="H10" s="169"/>
      <c r="I10" s="169"/>
    </row>
    <row r="11" spans="5:12" ht="12.75">
      <c r="E11" s="169" t="s">
        <v>265</v>
      </c>
      <c r="F11" s="169"/>
      <c r="G11" s="169"/>
      <c r="H11" s="169"/>
      <c r="I11" s="649"/>
      <c r="J11" s="86"/>
      <c r="K11" s="77"/>
      <c r="L11" s="77"/>
    </row>
    <row r="14" spans="14:16" ht="12.75">
      <c r="N14" s="4"/>
      <c r="O14" s="4"/>
      <c r="P14" s="4"/>
    </row>
    <row r="18" spans="5:16" ht="12.75">
      <c r="E18" s="132" t="s">
        <v>89</v>
      </c>
      <c r="N18" s="1328" t="s">
        <v>12</v>
      </c>
      <c r="O18" s="1329"/>
      <c r="P18" s="1330"/>
    </row>
    <row r="19" spans="5:16" ht="12.75">
      <c r="E19" s="132" t="s">
        <v>8</v>
      </c>
      <c r="N19" s="650"/>
      <c r="O19" s="651">
        <v>0.2</v>
      </c>
      <c r="P19" s="165">
        <f>J7</f>
        <v>0</v>
      </c>
    </row>
  </sheetData>
  <sheetProtection/>
  <mergeCells count="2">
    <mergeCell ref="A1:P2"/>
    <mergeCell ref="N18:P18"/>
  </mergeCells>
  <printOptions/>
  <pageMargins left="0.5905511811023623" right="0.5905511811023623" top="0.3937007874015748" bottom="0.3937007874015748" header="0.2362204724409449" footer="0.2362204724409449"/>
  <pageSetup horizontalDpi="600" verticalDpi="600" orientation="landscape" paperSize="9"/>
  <headerFooter alignWithMargins="0">
    <oddHeader>&amp;C&amp;8sous réserve de modif du MAA dans sa note&amp;R&amp;8infos à jour le &amp;D</oddHeader>
    <oddFooter>&amp;L&amp;"Arial Narrow,Gras"&amp;9Réalisation Chambre Régionale d'Occitanie (CRAO)&amp;C&amp;"Arial Narrow,Gras"&amp;9La responsabilité de la CRAO ne saurait être engagée.&amp;R&amp;"Arial Narrow,Gras"&amp;9Seules les informations déposées dans TéléPAC par le Ministère font foi .</oddFooter>
  </headerFooter>
  <drawing r:id="rId1"/>
</worksheet>
</file>

<file path=xl/worksheets/sheet12.xml><?xml version="1.0" encoding="utf-8"?>
<worksheet xmlns="http://schemas.openxmlformats.org/spreadsheetml/2006/main" xmlns:r="http://schemas.openxmlformats.org/officeDocument/2006/relationships">
  <sheetPr codeName="Feuil12"/>
  <dimension ref="A1:P65"/>
  <sheetViews>
    <sheetView zoomScale="120" zoomScaleNormal="120" zoomScalePageLayoutView="0" workbookViewId="0" topLeftCell="A10">
      <selection activeCell="E27" sqref="E27:I27"/>
    </sheetView>
  </sheetViews>
  <sheetFormatPr defaultColWidth="11.421875" defaultRowHeight="12.75"/>
  <cols>
    <col min="1" max="1" width="1.421875" style="0" customWidth="1"/>
    <col min="4" max="4" width="11.421875" style="0" hidden="1" customWidth="1"/>
    <col min="8" max="8" width="11.00390625" style="0" customWidth="1"/>
    <col min="9" max="9" width="16.8515625" style="0" customWidth="1"/>
    <col min="10" max="10" width="3.7109375" style="0" customWidth="1"/>
    <col min="11" max="11" width="3.28125" style="0" customWidth="1"/>
    <col min="12" max="12" width="7.7109375" style="25" customWidth="1"/>
    <col min="13" max="13" width="6.7109375" style="0" customWidth="1"/>
    <col min="14" max="14" width="7.8515625" style="0" customWidth="1"/>
    <col min="15" max="15" width="8.421875" style="0" customWidth="1"/>
    <col min="16" max="16" width="9.7109375" style="0" customWidth="1"/>
  </cols>
  <sheetData>
    <row r="1" spans="1:16" ht="12.75">
      <c r="A1" s="1119" t="s">
        <v>88</v>
      </c>
      <c r="B1" s="1120"/>
      <c r="C1" s="1120"/>
      <c r="D1" s="1120"/>
      <c r="E1" s="1120"/>
      <c r="F1" s="1120"/>
      <c r="G1" s="1120"/>
      <c r="H1" s="1120"/>
      <c r="I1" s="1120"/>
      <c r="J1" s="1120"/>
      <c r="K1" s="1120"/>
      <c r="L1" s="1120"/>
      <c r="M1" s="1120"/>
      <c r="N1" s="1120"/>
      <c r="O1" s="1120"/>
      <c r="P1" s="1121"/>
    </row>
    <row r="2" spans="1:16" ht="13.5" thickBot="1">
      <c r="A2" s="1122"/>
      <c r="B2" s="1123"/>
      <c r="C2" s="1123"/>
      <c r="D2" s="1123"/>
      <c r="E2" s="1123"/>
      <c r="F2" s="1123"/>
      <c r="G2" s="1123"/>
      <c r="H2" s="1123"/>
      <c r="I2" s="1123"/>
      <c r="J2" s="1123"/>
      <c r="K2" s="1123"/>
      <c r="L2" s="1123"/>
      <c r="M2" s="1123"/>
      <c r="N2" s="1123"/>
      <c r="O2" s="1123"/>
      <c r="P2" s="1124"/>
    </row>
    <row r="3" ht="13.5" thickBot="1"/>
    <row r="4" spans="5:16" ht="13.5" thickTop="1">
      <c r="E4" s="539" t="s">
        <v>85</v>
      </c>
      <c r="F4" s="540"/>
      <c r="G4" s="540"/>
      <c r="H4" s="540"/>
      <c r="I4" s="541" t="s">
        <v>46</v>
      </c>
      <c r="J4" s="542"/>
      <c r="K4" s="540"/>
      <c r="L4" s="543"/>
      <c r="N4" s="448" t="s">
        <v>21</v>
      </c>
      <c r="O4" s="449"/>
      <c r="P4" s="450"/>
    </row>
    <row r="5" spans="5:16" ht="25.5" customHeight="1">
      <c r="E5" s="1358" t="s">
        <v>481</v>
      </c>
      <c r="F5" s="1359"/>
      <c r="G5" s="1359"/>
      <c r="H5" s="1359"/>
      <c r="I5" s="1359"/>
      <c r="J5" s="131"/>
      <c r="K5" s="148"/>
      <c r="L5" s="544"/>
      <c r="N5" s="537"/>
      <c r="O5" s="163"/>
      <c r="P5" s="538"/>
    </row>
    <row r="6" spans="5:16" ht="12.75">
      <c r="E6" s="1360" t="s">
        <v>170</v>
      </c>
      <c r="F6" s="1361"/>
      <c r="G6" s="1361"/>
      <c r="H6" s="1361"/>
      <c r="I6" s="1361"/>
      <c r="J6" s="572"/>
      <c r="K6" s="161"/>
      <c r="L6" s="547">
        <v>0.01</v>
      </c>
      <c r="M6" s="418">
        <f>IF(J6=1,"corrigeable","")</f>
      </c>
      <c r="N6" s="537"/>
      <c r="O6" s="163"/>
      <c r="P6" s="538"/>
    </row>
    <row r="7" spans="5:16" ht="12.75">
      <c r="E7" s="573" t="s">
        <v>171</v>
      </c>
      <c r="F7" s="574"/>
      <c r="G7" s="574"/>
      <c r="H7" s="574"/>
      <c r="I7" s="574"/>
      <c r="J7" s="572"/>
      <c r="K7" s="161"/>
      <c r="L7" s="547">
        <v>0.03</v>
      </c>
      <c r="M7" s="418">
        <f aca="true" t="shared" si="0" ref="M7:M49">IF(J7=1,"corrigeable","")</f>
      </c>
      <c r="N7" s="537"/>
      <c r="O7" s="163"/>
      <c r="P7" s="538"/>
    </row>
    <row r="8" spans="5:16" ht="12.75">
      <c r="E8" s="573" t="s">
        <v>172</v>
      </c>
      <c r="F8" s="574"/>
      <c r="G8" s="574"/>
      <c r="H8" s="574"/>
      <c r="I8" s="574"/>
      <c r="J8" s="572"/>
      <c r="K8" s="161"/>
      <c r="L8" s="547">
        <v>0.05</v>
      </c>
      <c r="M8" s="418">
        <f t="shared" si="0"/>
      </c>
      <c r="N8" s="537"/>
      <c r="O8" s="163"/>
      <c r="P8" s="538"/>
    </row>
    <row r="9" spans="5:16" ht="27" customHeight="1">
      <c r="E9" s="1358" t="s">
        <v>482</v>
      </c>
      <c r="F9" s="1359"/>
      <c r="G9" s="1359"/>
      <c r="H9" s="1359"/>
      <c r="I9" s="1359"/>
      <c r="J9" s="572"/>
      <c r="K9" s="161"/>
      <c r="L9" s="1043">
        <v>0.03</v>
      </c>
      <c r="M9" s="418"/>
      <c r="N9" s="537"/>
      <c r="O9" s="163"/>
      <c r="P9" s="538"/>
    </row>
    <row r="10" spans="2:16" ht="12.75">
      <c r="B10" s="1338" t="s">
        <v>84</v>
      </c>
      <c r="E10" s="545" t="s">
        <v>228</v>
      </c>
      <c r="F10" s="160"/>
      <c r="G10" s="160"/>
      <c r="H10" s="160"/>
      <c r="I10" s="160"/>
      <c r="J10" s="77"/>
      <c r="K10" s="25"/>
      <c r="L10" s="500"/>
      <c r="M10" s="418">
        <f t="shared" si="0"/>
      </c>
      <c r="N10" s="247"/>
      <c r="P10" s="451"/>
    </row>
    <row r="11" spans="2:16" ht="12.75">
      <c r="B11" s="1338"/>
      <c r="E11" s="546" t="s">
        <v>266</v>
      </c>
      <c r="F11" s="161"/>
      <c r="G11" s="161"/>
      <c r="H11" s="161"/>
      <c r="I11" s="161"/>
      <c r="J11" s="572"/>
      <c r="K11" s="161"/>
      <c r="L11" s="547">
        <v>0.03</v>
      </c>
      <c r="M11" s="418">
        <f t="shared" si="0"/>
      </c>
      <c r="N11" s="247"/>
      <c r="P11" s="451"/>
    </row>
    <row r="12" spans="2:16" ht="12.75">
      <c r="B12" s="1338"/>
      <c r="E12" s="546" t="s">
        <v>267</v>
      </c>
      <c r="F12" s="575"/>
      <c r="G12" s="575"/>
      <c r="H12" s="575"/>
      <c r="I12" s="575"/>
      <c r="J12" s="572"/>
      <c r="K12" s="148"/>
      <c r="L12" s="547">
        <v>0.05</v>
      </c>
      <c r="M12" s="418">
        <f t="shared" si="0"/>
      </c>
      <c r="N12" s="247"/>
      <c r="P12" s="451"/>
    </row>
    <row r="13" spans="5:16" ht="12.75">
      <c r="E13" s="546" t="s">
        <v>483</v>
      </c>
      <c r="F13" s="161"/>
      <c r="G13" s="161"/>
      <c r="H13" s="161"/>
      <c r="I13" s="161"/>
      <c r="J13" s="572"/>
      <c r="K13" s="131"/>
      <c r="L13" s="547">
        <v>0.01</v>
      </c>
      <c r="M13" s="418">
        <f t="shared" si="0"/>
      </c>
      <c r="N13" s="247"/>
      <c r="P13" s="451"/>
    </row>
    <row r="14" spans="5:16" ht="12.75">
      <c r="E14" s="548" t="s">
        <v>484</v>
      </c>
      <c r="F14" s="160"/>
      <c r="G14" s="160"/>
      <c r="H14" s="160"/>
      <c r="I14" s="160"/>
      <c r="K14" s="3"/>
      <c r="L14" s="500"/>
      <c r="M14" s="418">
        <f t="shared" si="0"/>
      </c>
      <c r="N14" s="247"/>
      <c r="P14" s="451"/>
    </row>
    <row r="15" spans="5:16" ht="12.75">
      <c r="E15" s="576" t="s">
        <v>485</v>
      </c>
      <c r="F15" s="148"/>
      <c r="G15" s="148"/>
      <c r="H15" s="148"/>
      <c r="I15" s="148"/>
      <c r="J15" s="148"/>
      <c r="K15" s="148"/>
      <c r="L15" s="544"/>
      <c r="M15" s="418">
        <f t="shared" si="0"/>
      </c>
      <c r="N15" s="247"/>
      <c r="P15" s="451"/>
    </row>
    <row r="16" spans="5:16" ht="12.75">
      <c r="E16" s="577" t="s">
        <v>268</v>
      </c>
      <c r="F16" s="148"/>
      <c r="G16" s="148"/>
      <c r="H16" s="148"/>
      <c r="I16" s="148"/>
      <c r="J16" s="572"/>
      <c r="K16" s="148"/>
      <c r="L16" s="547">
        <v>0.03</v>
      </c>
      <c r="M16" s="418">
        <f t="shared" si="0"/>
      </c>
      <c r="N16" s="247"/>
      <c r="P16" s="451"/>
    </row>
    <row r="17" spans="5:16" ht="12.75">
      <c r="E17" s="546" t="s">
        <v>173</v>
      </c>
      <c r="F17" s="148"/>
      <c r="G17" s="148"/>
      <c r="H17" s="148"/>
      <c r="I17" s="148"/>
      <c r="J17" s="572"/>
      <c r="K17" s="148"/>
      <c r="L17" s="547">
        <v>0.05</v>
      </c>
      <c r="M17" s="418">
        <f t="shared" si="0"/>
      </c>
      <c r="N17" s="247"/>
      <c r="P17" s="451"/>
    </row>
    <row r="18" spans="5:16" ht="12.75">
      <c r="E18" s="576" t="s">
        <v>229</v>
      </c>
      <c r="F18" s="148"/>
      <c r="G18" s="148"/>
      <c r="H18" s="148"/>
      <c r="I18" s="148"/>
      <c r="J18" s="712"/>
      <c r="K18" s="148"/>
      <c r="L18" s="547"/>
      <c r="M18" s="418">
        <f t="shared" si="0"/>
      </c>
      <c r="N18" s="247"/>
      <c r="P18" s="451"/>
    </row>
    <row r="19" spans="5:16" ht="12.75">
      <c r="E19" s="577" t="s">
        <v>268</v>
      </c>
      <c r="F19" s="148"/>
      <c r="G19" s="148"/>
      <c r="H19" s="148"/>
      <c r="I19" s="148"/>
      <c r="J19" s="572"/>
      <c r="K19" s="148"/>
      <c r="L19" s="547">
        <v>0.01</v>
      </c>
      <c r="M19" s="418">
        <f t="shared" si="0"/>
      </c>
      <c r="N19" s="247"/>
      <c r="P19" s="451"/>
    </row>
    <row r="20" spans="5:16" ht="12.75">
      <c r="E20" s="546" t="s">
        <v>174</v>
      </c>
      <c r="F20" s="148"/>
      <c r="G20" s="148"/>
      <c r="H20" s="148"/>
      <c r="I20" s="148"/>
      <c r="J20" s="572"/>
      <c r="K20" s="148"/>
      <c r="L20" s="547">
        <v>0.03</v>
      </c>
      <c r="M20" s="418">
        <f t="shared" si="0"/>
      </c>
      <c r="N20" s="247"/>
      <c r="P20" s="451"/>
    </row>
    <row r="21" spans="5:16" ht="12.75">
      <c r="E21" s="713" t="s">
        <v>269</v>
      </c>
      <c r="F21" s="148"/>
      <c r="G21" s="148"/>
      <c r="H21" s="148"/>
      <c r="I21" s="148"/>
      <c r="J21" s="572"/>
      <c r="K21" s="148"/>
      <c r="L21" s="547">
        <v>0.05</v>
      </c>
      <c r="M21" s="418">
        <f t="shared" si="0"/>
      </c>
      <c r="N21" s="247"/>
      <c r="P21" s="451"/>
    </row>
    <row r="22" spans="5:16" ht="12.75">
      <c r="E22" s="576" t="s">
        <v>486</v>
      </c>
      <c r="F22" s="148"/>
      <c r="G22" s="148"/>
      <c r="H22" s="148"/>
      <c r="I22" s="148"/>
      <c r="J22" s="572"/>
      <c r="K22" s="148"/>
      <c r="L22" s="547">
        <v>0.01</v>
      </c>
      <c r="M22" s="418"/>
      <c r="N22" s="247"/>
      <c r="P22" s="451"/>
    </row>
    <row r="23" spans="5:16" ht="12.75">
      <c r="E23" s="548" t="s">
        <v>175</v>
      </c>
      <c r="F23" s="147"/>
      <c r="G23" s="147"/>
      <c r="H23" s="147"/>
      <c r="I23" s="147"/>
      <c r="J23" s="148"/>
      <c r="K23" s="148"/>
      <c r="L23" s="547"/>
      <c r="M23" s="418">
        <f t="shared" si="0"/>
      </c>
      <c r="N23" s="247"/>
      <c r="P23" s="451"/>
    </row>
    <row r="24" spans="5:16" ht="22.5" customHeight="1">
      <c r="E24" s="1332" t="s">
        <v>236</v>
      </c>
      <c r="F24" s="1333"/>
      <c r="G24" s="1333"/>
      <c r="H24" s="1333"/>
      <c r="I24" s="1334"/>
      <c r="J24" s="572"/>
      <c r="K24" s="148"/>
      <c r="L24" s="578">
        <v>0.01</v>
      </c>
      <c r="M24" s="418">
        <f t="shared" si="0"/>
      </c>
      <c r="N24" s="247"/>
      <c r="P24" s="451"/>
    </row>
    <row r="25" spans="5:16" ht="12.75">
      <c r="E25" s="1335" t="s">
        <v>176</v>
      </c>
      <c r="F25" s="1336"/>
      <c r="G25" s="1336"/>
      <c r="H25" s="1336"/>
      <c r="I25" s="1337"/>
      <c r="J25" s="572"/>
      <c r="K25" s="148"/>
      <c r="L25" s="578">
        <v>0.03</v>
      </c>
      <c r="M25" s="418">
        <f t="shared" si="0"/>
      </c>
      <c r="N25" s="247"/>
      <c r="P25" s="451"/>
    </row>
    <row r="26" spans="5:16" ht="24" customHeight="1">
      <c r="E26" s="1335" t="s">
        <v>177</v>
      </c>
      <c r="F26" s="1336"/>
      <c r="G26" s="1336"/>
      <c r="H26" s="1336"/>
      <c r="I26" s="1337"/>
      <c r="J26" s="572"/>
      <c r="K26" s="148"/>
      <c r="L26" s="578">
        <v>0.03</v>
      </c>
      <c r="M26" s="418">
        <f t="shared" si="0"/>
      </c>
      <c r="N26" s="247"/>
      <c r="P26" s="451"/>
    </row>
    <row r="27" spans="5:16" ht="36.75" customHeight="1">
      <c r="E27" s="1335" t="s">
        <v>232</v>
      </c>
      <c r="F27" s="1336"/>
      <c r="G27" s="1336"/>
      <c r="H27" s="1336"/>
      <c r="I27" s="1337"/>
      <c r="J27" s="572"/>
      <c r="K27" s="148"/>
      <c r="L27" s="578">
        <v>0.03</v>
      </c>
      <c r="M27" s="418">
        <f t="shared" si="0"/>
      </c>
      <c r="N27" s="247"/>
      <c r="P27" s="451"/>
    </row>
    <row r="28" spans="5:16" ht="28.5" customHeight="1">
      <c r="E28" s="1335" t="s">
        <v>230</v>
      </c>
      <c r="F28" s="1336"/>
      <c r="G28" s="1336"/>
      <c r="H28" s="1336"/>
      <c r="I28" s="1337"/>
      <c r="J28" s="572"/>
      <c r="K28" s="148"/>
      <c r="L28" s="578">
        <v>0.03</v>
      </c>
      <c r="M28" s="418">
        <f t="shared" si="0"/>
      </c>
      <c r="N28" s="247"/>
      <c r="P28" s="451"/>
    </row>
    <row r="29" spans="5:16" ht="12.75">
      <c r="E29" s="1335" t="s">
        <v>178</v>
      </c>
      <c r="F29" s="1336"/>
      <c r="G29" s="1336"/>
      <c r="H29" s="1336"/>
      <c r="I29" s="1337"/>
      <c r="J29" s="572"/>
      <c r="K29" s="148"/>
      <c r="L29" s="578">
        <v>0.03</v>
      </c>
      <c r="M29" s="418">
        <f t="shared" si="0"/>
      </c>
      <c r="N29" s="247"/>
      <c r="P29" s="451"/>
    </row>
    <row r="30" spans="5:16" ht="43.5" customHeight="1">
      <c r="E30" s="1335" t="s">
        <v>235</v>
      </c>
      <c r="F30" s="1336"/>
      <c r="G30" s="1336"/>
      <c r="H30" s="1336"/>
      <c r="I30" s="1337"/>
      <c r="J30" s="572"/>
      <c r="K30" s="148"/>
      <c r="L30" s="1044" t="s">
        <v>395</v>
      </c>
      <c r="M30" s="418">
        <f t="shared" si="0"/>
      </c>
      <c r="N30" s="247"/>
      <c r="P30" s="451"/>
    </row>
    <row r="31" spans="5:16" ht="26.25" customHeight="1">
      <c r="E31" s="1335" t="s">
        <v>231</v>
      </c>
      <c r="F31" s="1336"/>
      <c r="G31" s="1336"/>
      <c r="H31" s="1336"/>
      <c r="I31" s="1337"/>
      <c r="J31" s="572"/>
      <c r="K31" s="148"/>
      <c r="L31" s="578">
        <v>0.03</v>
      </c>
      <c r="M31" s="418">
        <f t="shared" si="0"/>
      </c>
      <c r="N31" s="247"/>
      <c r="P31" s="451"/>
    </row>
    <row r="32" spans="5:16" ht="25.5" customHeight="1" thickBot="1">
      <c r="E32" s="1339" t="s">
        <v>487</v>
      </c>
      <c r="F32" s="1340"/>
      <c r="G32" s="1340"/>
      <c r="H32" s="1340"/>
      <c r="I32" s="1341"/>
      <c r="J32" s="660"/>
      <c r="K32" s="579"/>
      <c r="L32" s="580">
        <v>0.03</v>
      </c>
      <c r="M32" s="418">
        <f t="shared" si="0"/>
      </c>
      <c r="N32" s="249"/>
      <c r="O32" s="250"/>
      <c r="P32" s="452"/>
    </row>
    <row r="33" spans="5:13" ht="15" customHeight="1" thickBot="1" thickTop="1">
      <c r="E33" s="655"/>
      <c r="F33" s="655"/>
      <c r="G33" s="655"/>
      <c r="H33" s="655"/>
      <c r="I33" s="655"/>
      <c r="J33" s="656"/>
      <c r="K33" s="148"/>
      <c r="L33" s="657"/>
      <c r="M33" s="418"/>
    </row>
    <row r="34" spans="5:16" ht="15" customHeight="1" thickBot="1">
      <c r="E34" s="142" t="s">
        <v>233</v>
      </c>
      <c r="F34" s="143"/>
      <c r="G34" s="143"/>
      <c r="H34" s="143"/>
      <c r="I34" s="144" t="s">
        <v>46</v>
      </c>
      <c r="J34" s="145"/>
      <c r="K34" s="143"/>
      <c r="L34" s="658"/>
      <c r="M34" s="418"/>
      <c r="N34" s="51" t="s">
        <v>21</v>
      </c>
      <c r="O34" s="52"/>
      <c r="P34" s="53"/>
    </row>
    <row r="35" spans="5:16" ht="15" customHeight="1">
      <c r="E35" s="26" t="s">
        <v>237</v>
      </c>
      <c r="F35" s="9"/>
      <c r="G35" s="9"/>
      <c r="H35" s="9"/>
      <c r="I35" s="9"/>
      <c r="J35" s="65"/>
      <c r="K35" s="14"/>
      <c r="L35" s="552">
        <v>0.03</v>
      </c>
      <c r="M35" s="418"/>
      <c r="N35" s="19"/>
      <c r="O35" s="20"/>
      <c r="P35" s="21"/>
    </row>
    <row r="36" spans="8:13" ht="13.5" customHeight="1" thickBot="1">
      <c r="H36" s="3"/>
      <c r="M36" s="418">
        <f t="shared" si="0"/>
      </c>
    </row>
    <row r="37" spans="5:16" ht="13.5" thickBot="1">
      <c r="E37" s="149" t="s">
        <v>86</v>
      </c>
      <c r="F37" s="150"/>
      <c r="G37" s="150"/>
      <c r="H37" s="151"/>
      <c r="I37" s="152" t="s">
        <v>46</v>
      </c>
      <c r="J37" s="153"/>
      <c r="K37" s="150"/>
      <c r="L37" s="154"/>
      <c r="M37" s="418">
        <f t="shared" si="0"/>
      </c>
      <c r="N37" s="51" t="s">
        <v>21</v>
      </c>
      <c r="O37" s="52"/>
      <c r="P37" s="53"/>
    </row>
    <row r="38" spans="5:16" ht="12.75">
      <c r="E38" s="6" t="s">
        <v>270</v>
      </c>
      <c r="H38" s="3"/>
      <c r="J38" s="27"/>
      <c r="L38" s="554">
        <v>0.03</v>
      </c>
      <c r="M38" s="418"/>
      <c r="N38" s="28"/>
      <c r="O38" s="32"/>
      <c r="P38" s="33"/>
    </row>
    <row r="39" spans="5:16" ht="12.75">
      <c r="E39" s="727" t="s">
        <v>272</v>
      </c>
      <c r="F39" s="148"/>
      <c r="G39" s="148"/>
      <c r="H39" s="131"/>
      <c r="I39" s="148"/>
      <c r="J39" s="27"/>
      <c r="L39" s="554">
        <v>0.03</v>
      </c>
      <c r="M39" s="418"/>
      <c r="N39" s="28"/>
      <c r="O39" s="32"/>
      <c r="P39" s="33"/>
    </row>
    <row r="40" spans="5:16" s="359" customFormat="1" ht="28.5" customHeight="1">
      <c r="E40" s="1351" t="s">
        <v>271</v>
      </c>
      <c r="F40" s="1352"/>
      <c r="G40" s="1352"/>
      <c r="H40" s="1352"/>
      <c r="I40" s="1353"/>
      <c r="J40" s="406"/>
      <c r="K40" s="369"/>
      <c r="L40" s="407" t="s">
        <v>433</v>
      </c>
      <c r="M40" s="418">
        <f t="shared" si="0"/>
      </c>
      <c r="N40" s="1348" t="s">
        <v>492</v>
      </c>
      <c r="O40" s="1349"/>
      <c r="P40" s="1350"/>
    </row>
    <row r="41" spans="2:16" ht="12.75">
      <c r="B41" s="535" t="s">
        <v>179</v>
      </c>
      <c r="H41" s="3"/>
      <c r="I41" s="82"/>
      <c r="J41" s="77"/>
      <c r="K41" s="77"/>
      <c r="M41" s="418">
        <f t="shared" si="0"/>
      </c>
      <c r="N41" s="32"/>
      <c r="O41" s="32"/>
      <c r="P41" s="32"/>
    </row>
    <row r="42" ht="6.75" customHeight="1" thickBot="1">
      <c r="M42" s="418">
        <f t="shared" si="0"/>
      </c>
    </row>
    <row r="43" spans="5:16" ht="13.5" thickBot="1">
      <c r="E43" s="155" t="s">
        <v>87</v>
      </c>
      <c r="F43" s="156"/>
      <c r="G43" s="156"/>
      <c r="H43" s="156"/>
      <c r="I43" s="157" t="s">
        <v>46</v>
      </c>
      <c r="J43" s="159"/>
      <c r="K43" s="156"/>
      <c r="L43" s="158"/>
      <c r="M43" s="418">
        <f t="shared" si="0"/>
      </c>
      <c r="N43" s="51" t="s">
        <v>21</v>
      </c>
      <c r="O43" s="52"/>
      <c r="P43" s="53"/>
    </row>
    <row r="44" spans="5:16" ht="12.75">
      <c r="E44" s="26" t="s">
        <v>24</v>
      </c>
      <c r="F44" s="9"/>
      <c r="G44" s="9"/>
      <c r="H44" s="9"/>
      <c r="I44" s="9"/>
      <c r="J44" s="65"/>
      <c r="K44" s="14"/>
      <c r="L44" s="552">
        <v>0.05</v>
      </c>
      <c r="M44" s="418">
        <f t="shared" si="0"/>
      </c>
      <c r="N44" s="19"/>
      <c r="O44" s="20"/>
      <c r="P44" s="21"/>
    </row>
    <row r="45" spans="5:16" ht="12.75">
      <c r="E45" s="3"/>
      <c r="H45" s="3"/>
      <c r="J45" s="3"/>
      <c r="K45" s="3"/>
      <c r="L45" s="24"/>
      <c r="M45" s="418">
        <f t="shared" si="0"/>
      </c>
      <c r="N45" s="4"/>
      <c r="O45" s="4"/>
      <c r="P45" s="4"/>
    </row>
    <row r="46" ht="4.5" customHeight="1">
      <c r="M46" s="418">
        <f t="shared" si="0"/>
      </c>
    </row>
    <row r="47" spans="5:16" ht="13.5" thickBot="1">
      <c r="E47" s="1046" t="s">
        <v>144</v>
      </c>
      <c r="F47" s="1047"/>
      <c r="G47" s="1047"/>
      <c r="H47" s="1047"/>
      <c r="I47" s="1048" t="s">
        <v>46</v>
      </c>
      <c r="J47" s="1049"/>
      <c r="K47" s="1050"/>
      <c r="L47" s="1051"/>
      <c r="M47" s="418">
        <f t="shared" si="0"/>
      </c>
      <c r="N47" s="1017" t="s">
        <v>21</v>
      </c>
      <c r="O47" s="1018"/>
      <c r="P47" s="1019"/>
    </row>
    <row r="48" spans="5:16" ht="30.75" customHeight="1">
      <c r="E48" s="1204" t="s">
        <v>489</v>
      </c>
      <c r="F48" s="1260"/>
      <c r="G48" s="1260"/>
      <c r="H48" s="1260"/>
      <c r="I48" s="1354"/>
      <c r="J48" s="65"/>
      <c r="K48" s="3"/>
      <c r="L48" s="1045" t="s">
        <v>433</v>
      </c>
      <c r="M48" s="418">
        <f t="shared" si="0"/>
      </c>
      <c r="N48" s="1355" t="s">
        <v>490</v>
      </c>
      <c r="O48" s="1356"/>
      <c r="P48" s="1357"/>
    </row>
    <row r="49" spans="5:16" s="359" customFormat="1" ht="20.25" customHeight="1">
      <c r="E49" s="377" t="s">
        <v>334</v>
      </c>
      <c r="F49" s="378"/>
      <c r="J49" s="533"/>
      <c r="K49" s="358"/>
      <c r="L49" s="396">
        <v>0.01</v>
      </c>
      <c r="M49" s="418">
        <f t="shared" si="0"/>
      </c>
      <c r="N49" s="1345"/>
      <c r="O49" s="1346"/>
      <c r="P49" s="1347"/>
    </row>
    <row r="50" spans="5:16" s="359" customFormat="1" ht="20.25" customHeight="1">
      <c r="E50" s="380" t="s">
        <v>491</v>
      </c>
      <c r="F50" s="381"/>
      <c r="G50" s="369"/>
      <c r="H50" s="369"/>
      <c r="I50" s="369"/>
      <c r="J50" s="533"/>
      <c r="K50" s="536"/>
      <c r="L50" s="407">
        <v>0.03</v>
      </c>
      <c r="M50" s="418"/>
      <c r="N50" s="915"/>
      <c r="O50" s="916"/>
      <c r="P50" s="917"/>
    </row>
    <row r="51" spans="8:11" ht="12.75">
      <c r="H51" s="3"/>
      <c r="I51" s="82"/>
      <c r="J51" s="77"/>
      <c r="K51" s="77"/>
    </row>
    <row r="52" spans="9:16" ht="12.75">
      <c r="I52" s="86"/>
      <c r="J52" s="86"/>
      <c r="K52" s="77"/>
      <c r="N52" s="1342" t="s">
        <v>119</v>
      </c>
      <c r="O52" s="1343"/>
      <c r="P52" s="1344"/>
    </row>
    <row r="53" spans="5:16" ht="13.5" thickBot="1">
      <c r="E53" s="182"/>
      <c r="F53" s="267"/>
      <c r="G53" s="267"/>
      <c r="H53" s="267"/>
      <c r="I53" s="264"/>
      <c r="J53" s="182"/>
      <c r="K53" s="264" t="s">
        <v>10</v>
      </c>
      <c r="L53" s="268"/>
      <c r="N53" s="259"/>
      <c r="O53" s="260">
        <v>0.01</v>
      </c>
      <c r="P53" s="177">
        <f>J49+J24+J19+J13+J6+J22</f>
        <v>0</v>
      </c>
    </row>
    <row r="54" spans="5:16" ht="13.5" thickBot="1">
      <c r="E54" s="182"/>
      <c r="F54" s="267"/>
      <c r="G54" s="267"/>
      <c r="H54" s="267"/>
      <c r="I54" s="269"/>
      <c r="J54" s="265"/>
      <c r="K54" s="264" t="s">
        <v>17</v>
      </c>
      <c r="L54" s="266">
        <f>IF(P56&gt;0,20,IF(P55&gt;0,5,IF(P54&gt;0,3,IF(P53&gt;0,1,0))))</f>
        <v>0</v>
      </c>
      <c r="N54" s="259"/>
      <c r="O54" s="260">
        <v>0.03</v>
      </c>
      <c r="P54" s="179">
        <f>J50+J38+J35+J39+J32+J31+J29+J28+J27+J26+J25+J20+J11+J16+J7+J9</f>
        <v>0</v>
      </c>
    </row>
    <row r="55" spans="11:16" ht="12.75">
      <c r="K55" s="91"/>
      <c r="L55" s="92"/>
      <c r="N55" s="259"/>
      <c r="O55" s="260">
        <v>0.05</v>
      </c>
      <c r="P55" s="179">
        <f>J44+J21+J17+J8+J12</f>
        <v>0</v>
      </c>
    </row>
    <row r="56" spans="5:16" ht="12.75">
      <c r="E56" s="169" t="s">
        <v>358</v>
      </c>
      <c r="J56" s="3"/>
      <c r="K56" s="3"/>
      <c r="L56" s="3"/>
      <c r="N56" s="262"/>
      <c r="O56" s="263">
        <v>0.2</v>
      </c>
      <c r="P56" s="180">
        <v>0</v>
      </c>
    </row>
    <row r="57" spans="5:13" ht="12.75">
      <c r="E57" s="132" t="s">
        <v>169</v>
      </c>
      <c r="F57" s="85"/>
      <c r="G57" s="85"/>
      <c r="H57" s="85"/>
      <c r="I57" s="85"/>
      <c r="J57" s="85"/>
      <c r="K57" s="85"/>
      <c r="L57" s="85"/>
      <c r="M57" s="85"/>
    </row>
    <row r="58" spans="5:13" ht="12.75">
      <c r="E58" s="132" t="s">
        <v>39</v>
      </c>
      <c r="F58" s="85"/>
      <c r="G58" s="85"/>
      <c r="H58" s="85"/>
      <c r="I58" s="85"/>
      <c r="J58" s="85"/>
      <c r="K58" s="85"/>
      <c r="L58" s="85"/>
      <c r="M58" s="85"/>
    </row>
    <row r="59" spans="5:16" ht="12.75">
      <c r="E59" s="132" t="s">
        <v>40</v>
      </c>
      <c r="F59" s="85"/>
      <c r="G59" s="85"/>
      <c r="H59" s="85"/>
      <c r="I59" s="85"/>
      <c r="J59" s="162"/>
      <c r="K59" s="162"/>
      <c r="L59" s="162"/>
      <c r="M59" s="85"/>
      <c r="N59" s="4"/>
      <c r="O59" s="4"/>
      <c r="P59" s="4"/>
    </row>
    <row r="60" spans="5:13" ht="12.75">
      <c r="E60" s="132" t="s">
        <v>41</v>
      </c>
      <c r="F60" s="85"/>
      <c r="G60" s="85"/>
      <c r="H60" s="85"/>
      <c r="I60" s="85"/>
      <c r="J60" s="85"/>
      <c r="K60" s="85"/>
      <c r="L60" s="85"/>
      <c r="M60" s="85"/>
    </row>
    <row r="61" spans="5:16" ht="24.75" customHeight="1">
      <c r="E61" s="1331" t="s">
        <v>488</v>
      </c>
      <c r="F61" s="1331"/>
      <c r="G61" s="1331"/>
      <c r="H61" s="1331"/>
      <c r="I61" s="1331"/>
      <c r="J61" s="1331"/>
      <c r="K61" s="1331"/>
      <c r="L61" s="1331"/>
      <c r="M61" s="1331"/>
      <c r="N61" s="1331"/>
      <c r="O61" s="1331"/>
      <c r="P61" s="1331"/>
    </row>
    <row r="62" ht="12.75">
      <c r="E62" s="3"/>
    </row>
    <row r="63" ht="12.75">
      <c r="E63" s="3"/>
    </row>
    <row r="64" ht="12.75">
      <c r="E64" s="25"/>
    </row>
    <row r="65" ht="12.75">
      <c r="E65" s="25"/>
    </row>
  </sheetData>
  <sheetProtection/>
  <mergeCells count="21">
    <mergeCell ref="A1:P2"/>
    <mergeCell ref="E26:I26"/>
    <mergeCell ref="E5:I5"/>
    <mergeCell ref="E6:I6"/>
    <mergeCell ref="E30:I30"/>
    <mergeCell ref="E27:I27"/>
    <mergeCell ref="E28:I28"/>
    <mergeCell ref="E29:I29"/>
    <mergeCell ref="E9:I9"/>
    <mergeCell ref="E61:P61"/>
    <mergeCell ref="E24:I24"/>
    <mergeCell ref="E25:I25"/>
    <mergeCell ref="B10:B12"/>
    <mergeCell ref="E32:I32"/>
    <mergeCell ref="E31:I31"/>
    <mergeCell ref="N52:P52"/>
    <mergeCell ref="N49:P49"/>
    <mergeCell ref="N40:P40"/>
    <mergeCell ref="E40:I40"/>
    <mergeCell ref="E48:I48"/>
    <mergeCell ref="N48:P48"/>
  </mergeCells>
  <printOptions/>
  <pageMargins left="0.5905511811023623" right="0.5905511811023623" top="0.3937007874015748" bottom="0.3937007874015748" header="0.2362204724409449" footer="0.2362204724409449"/>
  <pageSetup horizontalDpi="600" verticalDpi="600" orientation="landscape" paperSize="9"/>
  <headerFooter alignWithMargins="0">
    <oddHeader>&amp;C&amp;8sous réserve de modif du MAA dans sa note&amp;R&amp;8infos à jour le &amp;D</oddHeader>
    <oddFooter>&amp;L&amp;"Arial Narrow,Gras"&amp;9Réalisation Chambre Régionale d'Occitanie (CRAO)&amp;C&amp;"Arial Narrow,Gras"&amp;9La responsabilité de la CRAO ne saurait être engagée.&amp;R&amp;"Arial Narrow,Gras"&amp;9Seules les informations déposées dans TéléPAC par le Ministère font foi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P64"/>
  <sheetViews>
    <sheetView tabSelected="1" zoomScalePageLayoutView="0" workbookViewId="0" topLeftCell="A31">
      <selection activeCell="Q60" sqref="Q60"/>
    </sheetView>
  </sheetViews>
  <sheetFormatPr defaultColWidth="11.421875" defaultRowHeight="12.75"/>
  <cols>
    <col min="1" max="1" width="1.7109375" style="0" customWidth="1"/>
    <col min="3" max="3" width="12.140625" style="0" customWidth="1"/>
    <col min="10" max="10" width="5.421875" style="0" customWidth="1"/>
    <col min="11" max="11" width="4.8515625" style="0" customWidth="1"/>
  </cols>
  <sheetData>
    <row r="1" spans="1:16" ht="12.75">
      <c r="A1" s="1362" t="s">
        <v>499</v>
      </c>
      <c r="B1" s="1120"/>
      <c r="C1" s="1120"/>
      <c r="D1" s="1120"/>
      <c r="E1" s="1120"/>
      <c r="F1" s="1120"/>
      <c r="G1" s="1120"/>
      <c r="H1" s="1120"/>
      <c r="I1" s="1120"/>
      <c r="J1" s="1120"/>
      <c r="K1" s="1120"/>
      <c r="L1" s="1120"/>
      <c r="M1" s="1120"/>
      <c r="N1" s="1120"/>
      <c r="O1" s="1120"/>
      <c r="P1" s="1121"/>
    </row>
    <row r="2" spans="1:16" ht="13.5" thickBot="1">
      <c r="A2" s="1122"/>
      <c r="B2" s="1123"/>
      <c r="C2" s="1123"/>
      <c r="D2" s="1123"/>
      <c r="E2" s="1123"/>
      <c r="F2" s="1123"/>
      <c r="G2" s="1123"/>
      <c r="H2" s="1123"/>
      <c r="I2" s="1123"/>
      <c r="J2" s="1123"/>
      <c r="K2" s="1123"/>
      <c r="L2" s="1123"/>
      <c r="M2" s="1123"/>
      <c r="N2" s="1123"/>
      <c r="O2" s="1123"/>
      <c r="P2" s="1124"/>
    </row>
    <row r="4" ht="13.5" thickBot="1"/>
    <row r="5" spans="4:15" ht="13.5" thickTop="1">
      <c r="D5" s="539" t="s">
        <v>529</v>
      </c>
      <c r="E5" s="540"/>
      <c r="F5" s="540"/>
      <c r="G5" s="540"/>
      <c r="H5" s="541"/>
      <c r="I5" s="542"/>
      <c r="J5" s="540"/>
      <c r="K5" s="543"/>
      <c r="M5" s="448" t="s">
        <v>21</v>
      </c>
      <c r="N5" s="449"/>
      <c r="O5" s="450"/>
    </row>
    <row r="6" spans="4:15" ht="19.5" customHeight="1">
      <c r="D6" s="1358" t="s">
        <v>500</v>
      </c>
      <c r="E6" s="1359"/>
      <c r="F6" s="1359"/>
      <c r="G6" s="1359"/>
      <c r="H6" s="1359"/>
      <c r="I6" s="131"/>
      <c r="J6" s="148"/>
      <c r="K6" s="544"/>
      <c r="M6" s="537"/>
      <c r="N6" s="163"/>
      <c r="O6" s="538"/>
    </row>
    <row r="7" spans="4:15" s="359" customFormat="1" ht="24.75" customHeight="1">
      <c r="D7" s="1363" t="s">
        <v>501</v>
      </c>
      <c r="E7" s="1364"/>
      <c r="F7" s="1364"/>
      <c r="G7" s="1364"/>
      <c r="H7" s="1364"/>
      <c r="I7" s="572"/>
      <c r="J7" s="656"/>
      <c r="K7" s="578">
        <v>0.05</v>
      </c>
      <c r="L7" s="418">
        <f>IF(I7=1,"corrigeable","")</f>
      </c>
      <c r="M7" s="1054"/>
      <c r="N7" s="394"/>
      <c r="O7" s="1055"/>
    </row>
    <row r="8" spans="4:15" s="359" customFormat="1" ht="16.5" customHeight="1">
      <c r="D8" s="1060" t="s">
        <v>502</v>
      </c>
      <c r="E8" s="574"/>
      <c r="F8" s="574"/>
      <c r="G8" s="574"/>
      <c r="H8" s="574"/>
      <c r="I8" s="712"/>
      <c r="J8" s="656"/>
      <c r="K8" s="578"/>
      <c r="L8" s="418">
        <f aca="true" t="shared" si="0" ref="L8:L15">IF(I8=1,"corrigeable","")</f>
      </c>
      <c r="M8" s="1054"/>
      <c r="N8" s="394"/>
      <c r="O8" s="1055"/>
    </row>
    <row r="9" spans="4:15" s="359" customFormat="1" ht="19.5" customHeight="1">
      <c r="D9" s="1061" t="s">
        <v>503</v>
      </c>
      <c r="E9" s="574"/>
      <c r="F9" s="574"/>
      <c r="G9" s="574"/>
      <c r="H9" s="574"/>
      <c r="I9" s="572"/>
      <c r="J9" s="656"/>
      <c r="K9" s="578">
        <v>0.05</v>
      </c>
      <c r="L9" s="418">
        <f t="shared" si="0"/>
      </c>
      <c r="M9" s="1054"/>
      <c r="N9" s="394"/>
      <c r="O9" s="1055"/>
    </row>
    <row r="10" spans="4:15" s="359" customFormat="1" ht="15" customHeight="1">
      <c r="D10" s="1358" t="s">
        <v>504</v>
      </c>
      <c r="E10" s="1359"/>
      <c r="F10" s="1359"/>
      <c r="G10" s="1359"/>
      <c r="H10" s="1359"/>
      <c r="I10" s="712"/>
      <c r="J10" s="656"/>
      <c r="K10" s="1043"/>
      <c r="L10" s="418"/>
      <c r="M10" s="1054"/>
      <c r="N10" s="394"/>
      <c r="O10" s="1055"/>
    </row>
    <row r="11" spans="1:15" s="359" customFormat="1" ht="42" customHeight="1">
      <c r="A11" s="1365"/>
      <c r="D11" s="1366" t="s">
        <v>507</v>
      </c>
      <c r="E11" s="1367"/>
      <c r="F11" s="1367"/>
      <c r="G11" s="1367"/>
      <c r="H11" s="1368"/>
      <c r="I11" s="572"/>
      <c r="J11" s="656"/>
      <c r="K11" s="578">
        <v>0.01</v>
      </c>
      <c r="L11" s="418">
        <f t="shared" si="0"/>
      </c>
      <c r="M11" s="1057"/>
      <c r="O11" s="1058"/>
    </row>
    <row r="12" spans="1:15" s="359" customFormat="1" ht="15" customHeight="1">
      <c r="A12" s="1365"/>
      <c r="D12" s="1062" t="s">
        <v>505</v>
      </c>
      <c r="E12" s="1059"/>
      <c r="F12" s="1059"/>
      <c r="G12" s="1059"/>
      <c r="H12" s="1059"/>
      <c r="I12" s="712"/>
      <c r="J12" s="392"/>
      <c r="K12" s="578"/>
      <c r="L12" s="418">
        <f t="shared" si="0"/>
      </c>
      <c r="M12" s="1057"/>
      <c r="O12" s="1058"/>
    </row>
    <row r="13" spans="4:15" s="359" customFormat="1" ht="19.5" customHeight="1">
      <c r="D13" s="1063" t="s">
        <v>506</v>
      </c>
      <c r="E13" s="656"/>
      <c r="F13" s="656"/>
      <c r="G13" s="656"/>
      <c r="H13" s="656"/>
      <c r="I13" s="572"/>
      <c r="J13" s="391"/>
      <c r="K13" s="578">
        <v>0.03</v>
      </c>
      <c r="L13" s="418">
        <f t="shared" si="0"/>
      </c>
      <c r="M13" s="1057"/>
      <c r="O13" s="1058"/>
    </row>
    <row r="14" spans="4:15" s="359" customFormat="1" ht="30" customHeight="1">
      <c r="D14" s="1374" t="s">
        <v>508</v>
      </c>
      <c r="E14" s="1138"/>
      <c r="F14" s="1138"/>
      <c r="G14" s="1138"/>
      <c r="H14" s="1138"/>
      <c r="I14" s="406"/>
      <c r="J14" s="358"/>
      <c r="K14" s="1056">
        <v>0.03</v>
      </c>
      <c r="L14" s="418">
        <f t="shared" si="0"/>
      </c>
      <c r="M14" s="1057"/>
      <c r="O14" s="1058"/>
    </row>
    <row r="15" spans="4:15" s="359" customFormat="1" ht="19.5" customHeight="1">
      <c r="D15" s="1064" t="s">
        <v>509</v>
      </c>
      <c r="E15" s="392"/>
      <c r="F15" s="392"/>
      <c r="G15" s="392"/>
      <c r="H15" s="392"/>
      <c r="I15" s="392"/>
      <c r="J15" s="392"/>
      <c r="K15" s="801"/>
      <c r="L15" s="418">
        <f t="shared" si="0"/>
      </c>
      <c r="M15" s="1057"/>
      <c r="O15" s="1058"/>
    </row>
    <row r="16" spans="4:15" ht="12.75">
      <c r="D16" s="1072" t="s">
        <v>510</v>
      </c>
      <c r="I16" s="572"/>
      <c r="J16" s="391"/>
      <c r="K16" s="578">
        <v>0.03</v>
      </c>
      <c r="M16" s="247"/>
      <c r="O16" s="451"/>
    </row>
    <row r="17" spans="4:15" ht="12.75">
      <c r="D17" s="1073" t="s">
        <v>511</v>
      </c>
      <c r="K17" s="451"/>
      <c r="M17" s="247"/>
      <c r="O17" s="451"/>
    </row>
    <row r="18" spans="4:15" ht="12.75">
      <c r="D18" s="1072" t="s">
        <v>512</v>
      </c>
      <c r="E18" s="1013"/>
      <c r="I18" s="572"/>
      <c r="J18" s="391"/>
      <c r="K18" s="578">
        <v>0.05</v>
      </c>
      <c r="M18" s="247"/>
      <c r="O18" s="451"/>
    </row>
    <row r="19" spans="4:15" ht="12.75">
      <c r="D19" s="1072" t="s">
        <v>513</v>
      </c>
      <c r="E19" s="1013"/>
      <c r="I19" s="572"/>
      <c r="J19" s="391"/>
      <c r="K19" s="578">
        <v>0.03</v>
      </c>
      <c r="M19" s="247"/>
      <c r="O19" s="451"/>
    </row>
    <row r="20" spans="4:15" ht="12.75">
      <c r="D20" s="1072" t="s">
        <v>514</v>
      </c>
      <c r="E20" s="1013"/>
      <c r="I20" s="572"/>
      <c r="J20" s="391"/>
      <c r="K20" s="578">
        <v>0.01</v>
      </c>
      <c r="M20" s="247"/>
      <c r="O20" s="451"/>
    </row>
    <row r="21" spans="4:15" ht="12.75">
      <c r="D21" s="1073" t="s">
        <v>515</v>
      </c>
      <c r="K21" s="451"/>
      <c r="M21" s="247"/>
      <c r="O21" s="451"/>
    </row>
    <row r="22" spans="4:15" ht="12.75">
      <c r="D22" s="1072" t="s">
        <v>516</v>
      </c>
      <c r="E22" s="1013"/>
      <c r="F22" s="1013"/>
      <c r="G22" s="1013"/>
      <c r="H22" s="1074"/>
      <c r="I22" s="572"/>
      <c r="J22" s="391"/>
      <c r="K22" s="578">
        <v>0.01</v>
      </c>
      <c r="M22" s="247"/>
      <c r="O22" s="451"/>
    </row>
    <row r="23" spans="4:15" ht="25.5" customHeight="1">
      <c r="D23" s="1369" t="s">
        <v>517</v>
      </c>
      <c r="E23" s="1370"/>
      <c r="F23" s="1370"/>
      <c r="G23" s="1370"/>
      <c r="H23" s="1370"/>
      <c r="I23" s="572"/>
      <c r="J23" s="391"/>
      <c r="K23" s="578">
        <v>0.03</v>
      </c>
      <c r="M23" s="247"/>
      <c r="O23" s="451"/>
    </row>
    <row r="24" spans="4:15" ht="12.75">
      <c r="D24" s="1073" t="s">
        <v>518</v>
      </c>
      <c r="K24" s="451"/>
      <c r="M24" s="247"/>
      <c r="O24" s="451"/>
    </row>
    <row r="25" spans="4:15" ht="38.25" customHeight="1">
      <c r="D25" s="1369" t="s">
        <v>519</v>
      </c>
      <c r="E25" s="1370"/>
      <c r="F25" s="1370"/>
      <c r="G25" s="1370"/>
      <c r="H25" s="1370"/>
      <c r="I25" s="572"/>
      <c r="J25" s="391"/>
      <c r="K25" s="578">
        <v>0.03</v>
      </c>
      <c r="M25" s="247"/>
      <c r="O25" s="451"/>
    </row>
    <row r="26" spans="2:15" ht="32.25" customHeight="1">
      <c r="B26" s="1071" t="s">
        <v>528</v>
      </c>
      <c r="D26" s="1369" t="s">
        <v>527</v>
      </c>
      <c r="E26" s="1370"/>
      <c r="F26" s="1370"/>
      <c r="G26" s="1370"/>
      <c r="H26" s="1370"/>
      <c r="I26" s="572"/>
      <c r="J26" s="391"/>
      <c r="K26" s="578">
        <v>0.03</v>
      </c>
      <c r="M26" s="247"/>
      <c r="O26" s="451"/>
    </row>
    <row r="27" spans="4:15" ht="25.5" customHeight="1">
      <c r="D27" s="1369" t="s">
        <v>520</v>
      </c>
      <c r="E27" s="1370"/>
      <c r="F27" s="1370"/>
      <c r="G27" s="1370"/>
      <c r="H27" s="1375"/>
      <c r="I27" s="572"/>
      <c r="J27" s="391"/>
      <c r="K27" s="578">
        <v>0.03</v>
      </c>
      <c r="M27" s="247"/>
      <c r="O27" s="451"/>
    </row>
    <row r="28" spans="4:15" ht="26.25" customHeight="1">
      <c r="D28" s="1369" t="s">
        <v>521</v>
      </c>
      <c r="E28" s="1370"/>
      <c r="F28" s="1370"/>
      <c r="G28" s="1370"/>
      <c r="H28" s="1370"/>
      <c r="I28" s="572"/>
      <c r="J28" s="391"/>
      <c r="K28" s="578">
        <v>0.01</v>
      </c>
      <c r="M28" s="247"/>
      <c r="O28" s="451"/>
    </row>
    <row r="29" spans="4:15" ht="12.75">
      <c r="D29" s="1073" t="s">
        <v>522</v>
      </c>
      <c r="K29" s="451"/>
      <c r="M29" s="247"/>
      <c r="O29" s="451"/>
    </row>
    <row r="30" spans="4:15" ht="24.75" customHeight="1">
      <c r="D30" s="1369" t="s">
        <v>523</v>
      </c>
      <c r="E30" s="1370"/>
      <c r="F30" s="1370"/>
      <c r="G30" s="1370"/>
      <c r="H30" s="1370"/>
      <c r="I30" s="572"/>
      <c r="J30" s="391"/>
      <c r="K30" s="578">
        <v>0.01</v>
      </c>
      <c r="M30" s="247"/>
      <c r="O30" s="451"/>
    </row>
    <row r="31" spans="4:15" ht="12.75">
      <c r="D31" s="1073" t="s">
        <v>524</v>
      </c>
      <c r="K31" s="451"/>
      <c r="M31" s="247"/>
      <c r="O31" s="451"/>
    </row>
    <row r="32" spans="4:15" ht="12.75">
      <c r="D32" s="1072" t="s">
        <v>525</v>
      </c>
      <c r="I32" s="572"/>
      <c r="J32" s="391"/>
      <c r="K32" s="578">
        <v>0.03</v>
      </c>
      <c r="M32" s="247"/>
      <c r="O32" s="451"/>
    </row>
    <row r="33" spans="4:15" ht="29.25" customHeight="1">
      <c r="D33" s="1369" t="s">
        <v>526</v>
      </c>
      <c r="E33" s="1376"/>
      <c r="F33" s="1376"/>
      <c r="G33" s="1376"/>
      <c r="H33" s="1376"/>
      <c r="I33" s="572"/>
      <c r="J33" s="391"/>
      <c r="K33" s="578">
        <v>0.03</v>
      </c>
      <c r="M33" s="247"/>
      <c r="O33" s="451"/>
    </row>
    <row r="34" spans="4:15" ht="12.75">
      <c r="D34" s="1369" t="s">
        <v>530</v>
      </c>
      <c r="E34" s="1370"/>
      <c r="F34" s="1370"/>
      <c r="G34" s="1370"/>
      <c r="H34" s="1370"/>
      <c r="I34" s="572"/>
      <c r="J34" s="391"/>
      <c r="K34" s="578">
        <v>0.01</v>
      </c>
      <c r="M34" s="247"/>
      <c r="O34" s="451"/>
    </row>
    <row r="35" spans="4:15" ht="25.5" customHeight="1">
      <c r="D35" s="1369" t="s">
        <v>541</v>
      </c>
      <c r="E35" s="1370"/>
      <c r="F35" s="1370"/>
      <c r="G35" s="1370"/>
      <c r="H35" s="1370"/>
      <c r="I35" s="1076"/>
      <c r="J35" s="391"/>
      <c r="K35" s="578">
        <v>0.03</v>
      </c>
      <c r="M35" s="247"/>
      <c r="O35" s="451"/>
    </row>
    <row r="36" spans="4:15" ht="12.75">
      <c r="D36" s="1073" t="s">
        <v>531</v>
      </c>
      <c r="K36" s="451"/>
      <c r="M36" s="247"/>
      <c r="O36" s="451"/>
    </row>
    <row r="37" spans="4:15" ht="12.75">
      <c r="D37" s="1072" t="s">
        <v>525</v>
      </c>
      <c r="I37" s="572"/>
      <c r="J37" s="391"/>
      <c r="K37" s="578">
        <v>0.03</v>
      </c>
      <c r="M37" s="247"/>
      <c r="O37" s="451"/>
    </row>
    <row r="38" spans="4:15" ht="26.25" customHeight="1" thickBot="1">
      <c r="D38" s="1371" t="s">
        <v>532</v>
      </c>
      <c r="E38" s="1372"/>
      <c r="F38" s="1372"/>
      <c r="G38" s="1372"/>
      <c r="H38" s="1372"/>
      <c r="I38" s="660"/>
      <c r="J38" s="1075"/>
      <c r="K38" s="580">
        <v>0.03</v>
      </c>
      <c r="M38" s="249"/>
      <c r="N38" s="250"/>
      <c r="O38" s="452"/>
    </row>
    <row r="39" ht="13.5" thickTop="1"/>
    <row r="40" ht="13.5" thickBot="1"/>
    <row r="41" spans="4:15" ht="13.5" thickTop="1">
      <c r="D41" s="1077" t="s">
        <v>533</v>
      </c>
      <c r="E41" s="1078"/>
      <c r="F41" s="1078"/>
      <c r="G41" s="1078"/>
      <c r="H41" s="1079"/>
      <c r="I41" s="1080"/>
      <c r="J41" s="1078"/>
      <c r="K41" s="1081"/>
      <c r="M41" s="1088" t="s">
        <v>21</v>
      </c>
      <c r="N41" s="1089"/>
      <c r="O41" s="1090"/>
    </row>
    <row r="42" spans="4:15" ht="12.75" customHeight="1">
      <c r="D42" s="1082" t="s">
        <v>534</v>
      </c>
      <c r="K42" s="1083"/>
      <c r="M42" s="1091"/>
      <c r="N42" s="163"/>
      <c r="O42" s="1092"/>
    </row>
    <row r="43" spans="4:15" ht="18.75" customHeight="1">
      <c r="D43" s="1373" t="s">
        <v>535</v>
      </c>
      <c r="E43" s="1370"/>
      <c r="F43" s="1370"/>
      <c r="G43" s="1370"/>
      <c r="H43" s="1370"/>
      <c r="I43" s="572"/>
      <c r="J43" s="748"/>
      <c r="K43" s="1084">
        <v>0.03</v>
      </c>
      <c r="M43" s="1093"/>
      <c r="O43" s="1083"/>
    </row>
    <row r="44" spans="4:15" ht="12.75">
      <c r="D44" s="1373" t="s">
        <v>536</v>
      </c>
      <c r="E44" s="1370"/>
      <c r="F44" s="1370"/>
      <c r="G44" s="1370"/>
      <c r="H44" s="1370"/>
      <c r="I44" s="572"/>
      <c r="J44" s="391"/>
      <c r="K44" s="1084">
        <v>0.03</v>
      </c>
      <c r="M44" s="1093"/>
      <c r="O44" s="1083"/>
    </row>
    <row r="45" spans="4:15" ht="12.75">
      <c r="D45" s="1373" t="s">
        <v>537</v>
      </c>
      <c r="E45" s="1370"/>
      <c r="F45" s="1370"/>
      <c r="G45" s="1370"/>
      <c r="H45" s="1375"/>
      <c r="I45" s="572"/>
      <c r="J45" s="391"/>
      <c r="K45" s="1084">
        <v>0.03</v>
      </c>
      <c r="M45" s="1093"/>
      <c r="O45" s="1083"/>
    </row>
    <row r="46" spans="4:15" ht="12.75">
      <c r="D46" s="1082" t="s">
        <v>538</v>
      </c>
      <c r="K46" s="1083"/>
      <c r="M46" s="1093"/>
      <c r="O46" s="1083"/>
    </row>
    <row r="47" spans="4:15" ht="12.75">
      <c r="D47" s="1373" t="s">
        <v>539</v>
      </c>
      <c r="E47" s="1370"/>
      <c r="F47" s="1370"/>
      <c r="G47" s="1370"/>
      <c r="H47" s="1370"/>
      <c r="I47" s="572"/>
      <c r="J47" s="391"/>
      <c r="K47" s="1084">
        <v>0.03</v>
      </c>
      <c r="M47" s="1093"/>
      <c r="O47" s="1083"/>
    </row>
    <row r="48" spans="4:15" ht="12.75">
      <c r="D48" s="1082" t="s">
        <v>540</v>
      </c>
      <c r="K48" s="1083"/>
      <c r="M48" s="1093"/>
      <c r="O48" s="1083"/>
    </row>
    <row r="49" spans="4:15" ht="12.75">
      <c r="D49" s="1373" t="s">
        <v>542</v>
      </c>
      <c r="E49" s="1370"/>
      <c r="F49" s="1370"/>
      <c r="G49" s="1370"/>
      <c r="H49" s="1370"/>
      <c r="I49" s="572"/>
      <c r="J49" s="391"/>
      <c r="K49" s="1084">
        <v>0.03</v>
      </c>
      <c r="M49" s="1093"/>
      <c r="O49" s="1083"/>
    </row>
    <row r="50" spans="4:15" ht="13.5">
      <c r="D50" s="1373" t="s">
        <v>543</v>
      </c>
      <c r="E50" s="1376"/>
      <c r="F50" s="1376"/>
      <c r="G50" s="1376"/>
      <c r="H50" s="1376"/>
      <c r="I50" s="572"/>
      <c r="J50" s="391"/>
      <c r="K50" s="1084">
        <v>0.03</v>
      </c>
      <c r="M50" s="1093"/>
      <c r="O50" s="1083"/>
    </row>
    <row r="51" spans="4:15" ht="27.75" customHeight="1">
      <c r="D51" s="1373" t="s">
        <v>544</v>
      </c>
      <c r="E51" s="1370"/>
      <c r="F51" s="1370"/>
      <c r="G51" s="1370"/>
      <c r="H51" s="1370"/>
      <c r="I51" s="572"/>
      <c r="J51" s="391"/>
      <c r="K51" s="1084">
        <v>0.03</v>
      </c>
      <c r="M51" s="1093"/>
      <c r="O51" s="1083"/>
    </row>
    <row r="52" spans="4:15" ht="26.25" customHeight="1">
      <c r="D52" s="1373" t="s">
        <v>545</v>
      </c>
      <c r="E52" s="1370"/>
      <c r="F52" s="1370"/>
      <c r="G52" s="1370"/>
      <c r="H52" s="1370"/>
      <c r="I52" s="572"/>
      <c r="J52" s="391"/>
      <c r="K52" s="1084">
        <v>0.03</v>
      </c>
      <c r="M52" s="1093"/>
      <c r="O52" s="1083"/>
    </row>
    <row r="53" spans="4:15" ht="12.75">
      <c r="D53" s="1082" t="s">
        <v>546</v>
      </c>
      <c r="K53" s="1083"/>
      <c r="M53" s="1093"/>
      <c r="O53" s="1083"/>
    </row>
    <row r="54" spans="4:15" ht="12.75">
      <c r="D54" s="1373" t="s">
        <v>547</v>
      </c>
      <c r="E54" s="1370"/>
      <c r="F54" s="1370"/>
      <c r="G54" s="1370"/>
      <c r="H54" s="1370"/>
      <c r="I54" s="572"/>
      <c r="J54" s="391"/>
      <c r="K54" s="1084">
        <v>0.01</v>
      </c>
      <c r="M54" s="1093"/>
      <c r="O54" s="1083"/>
    </row>
    <row r="55" spans="4:15" ht="12.75">
      <c r="D55" s="1082" t="s">
        <v>524</v>
      </c>
      <c r="K55" s="1083"/>
      <c r="M55" s="1093"/>
      <c r="O55" s="1083"/>
    </row>
    <row r="56" spans="4:15" ht="12.75">
      <c r="D56" s="1373" t="s">
        <v>541</v>
      </c>
      <c r="E56" s="1370"/>
      <c r="F56" s="1370"/>
      <c r="G56" s="1370"/>
      <c r="H56" s="1370"/>
      <c r="I56" s="572"/>
      <c r="J56" s="391"/>
      <c r="K56" s="1084">
        <v>0.03</v>
      </c>
      <c r="M56" s="1093"/>
      <c r="O56" s="1083"/>
    </row>
    <row r="57" spans="4:15" ht="27" customHeight="1" thickBot="1">
      <c r="D57" s="1377" t="s">
        <v>548</v>
      </c>
      <c r="E57" s="1378"/>
      <c r="F57" s="1378"/>
      <c r="G57" s="1378"/>
      <c r="H57" s="1379"/>
      <c r="I57" s="1085"/>
      <c r="J57" s="1086"/>
      <c r="K57" s="1087">
        <v>0.01</v>
      </c>
      <c r="M57" s="1094"/>
      <c r="N57" s="1095"/>
      <c r="O57" s="1096"/>
    </row>
    <row r="58" ht="13.5" thickTop="1"/>
    <row r="61" spans="8:15" ht="12.75">
      <c r="H61" s="86"/>
      <c r="I61" s="86"/>
      <c r="J61" s="77"/>
      <c r="K61" s="25"/>
      <c r="M61" s="1342" t="s">
        <v>119</v>
      </c>
      <c r="N61" s="1343"/>
      <c r="O61" s="1344"/>
    </row>
    <row r="62" spans="4:15" ht="13.5" thickBot="1">
      <c r="D62" s="182"/>
      <c r="E62" s="267"/>
      <c r="F62" s="267"/>
      <c r="G62" s="267"/>
      <c r="H62" s="264"/>
      <c r="I62" s="182"/>
      <c r="J62" s="264" t="s">
        <v>10</v>
      </c>
      <c r="K62" s="268"/>
      <c r="M62" s="259"/>
      <c r="N62" s="260">
        <v>0.01</v>
      </c>
      <c r="O62" s="1097">
        <f>SUM(I57,I54,I34,I30,I28,I22,I20,I11,)</f>
        <v>0</v>
      </c>
    </row>
    <row r="63" spans="4:15" ht="13.5" thickBot="1">
      <c r="D63" s="182"/>
      <c r="E63" s="267"/>
      <c r="F63" s="267"/>
      <c r="G63" s="267"/>
      <c r="H63" s="269"/>
      <c r="I63" s="265"/>
      <c r="J63" s="264" t="s">
        <v>549</v>
      </c>
      <c r="K63" s="266">
        <f>IF(O64&gt;0,5,IF(O63&gt;0,3,IF(O62&gt;0,1,0)))</f>
        <v>0</v>
      </c>
      <c r="M63" s="259"/>
      <c r="N63" s="260">
        <v>0.03</v>
      </c>
      <c r="O63" s="179">
        <f>SUM(I56,I52,I51,I50,I49,I47,I44,I45,I43,I38,I37,I35,I33,I32,I26,I27,I25,I23,I19,I16,I14,I13)</f>
        <v>0</v>
      </c>
    </row>
    <row r="64" spans="10:15" ht="12.75">
      <c r="J64" s="91"/>
      <c r="K64" s="92"/>
      <c r="M64" s="262"/>
      <c r="N64" s="263">
        <v>0.05</v>
      </c>
      <c r="O64" s="180">
        <f>SUM(I7,I9,I18)</f>
        <v>0</v>
      </c>
    </row>
  </sheetData>
  <sheetProtection/>
  <mergeCells count="29">
    <mergeCell ref="M61:O61"/>
    <mergeCell ref="D49:H49"/>
    <mergeCell ref="D52:H52"/>
    <mergeCell ref="D54:H54"/>
    <mergeCell ref="D56:H56"/>
    <mergeCell ref="D57:H57"/>
    <mergeCell ref="D44:H44"/>
    <mergeCell ref="D45:H45"/>
    <mergeCell ref="D47:H47"/>
    <mergeCell ref="D50:H50"/>
    <mergeCell ref="D51:H51"/>
    <mergeCell ref="D34:H34"/>
    <mergeCell ref="D35:H35"/>
    <mergeCell ref="D38:H38"/>
    <mergeCell ref="D43:H43"/>
    <mergeCell ref="D14:H14"/>
    <mergeCell ref="D23:H23"/>
    <mergeCell ref="D25:H25"/>
    <mergeCell ref="D26:H26"/>
    <mergeCell ref="D27:H27"/>
    <mergeCell ref="D28:H28"/>
    <mergeCell ref="D30:H30"/>
    <mergeCell ref="D33:H33"/>
    <mergeCell ref="A1:P2"/>
    <mergeCell ref="D6:H6"/>
    <mergeCell ref="D7:H7"/>
    <mergeCell ref="D10:H10"/>
    <mergeCell ref="A11:A12"/>
    <mergeCell ref="D11:H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owBreaks count="1" manualBreakCount="1">
    <brk id="36"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B1:L55"/>
  <sheetViews>
    <sheetView zoomScale="134" zoomScaleNormal="134" zoomScalePageLayoutView="0" workbookViewId="0" topLeftCell="A8">
      <selection activeCell="G28" sqref="G28"/>
    </sheetView>
  </sheetViews>
  <sheetFormatPr defaultColWidth="11.57421875" defaultRowHeight="12.75"/>
  <cols>
    <col min="1" max="1" width="3.28125" style="0" customWidth="1"/>
    <col min="2" max="2" width="11.421875" style="0" customWidth="1"/>
    <col min="3" max="3" width="7.421875" style="0" customWidth="1"/>
    <col min="4" max="4" width="11.421875" style="0" customWidth="1"/>
    <col min="5" max="5" width="4.421875" style="0" customWidth="1"/>
    <col min="6" max="6" width="15.00390625" style="0" customWidth="1"/>
    <col min="7" max="7" width="9.421875" style="0" customWidth="1"/>
    <col min="8" max="8" width="2.140625" style="0" customWidth="1"/>
    <col min="9" max="9" width="57.7109375" style="0" customWidth="1"/>
    <col min="10" max="10" width="11.28125" style="0" customWidth="1"/>
    <col min="11" max="11" width="11.421875" style="0" customWidth="1"/>
    <col min="12" max="12" width="13.140625" style="0" customWidth="1"/>
    <col min="13" max="13" width="4.421875" style="0" customWidth="1"/>
    <col min="14" max="16384" width="11.421875" style="0" customWidth="1"/>
  </cols>
  <sheetData>
    <row r="1" spans="2:12" ht="12.75">
      <c r="B1" s="1387" t="s">
        <v>34</v>
      </c>
      <c r="C1" s="1388"/>
      <c r="D1" s="1388"/>
      <c r="E1" s="1388"/>
      <c r="F1" s="1388"/>
      <c r="G1" s="1388"/>
      <c r="H1" s="1388"/>
      <c r="I1" s="1389"/>
      <c r="K1" s="72"/>
      <c r="L1" s="72"/>
    </row>
    <row r="2" spans="2:12" ht="13.5" thickBot="1">
      <c r="B2" s="1390"/>
      <c r="C2" s="1391"/>
      <c r="D2" s="1391"/>
      <c r="E2" s="1391"/>
      <c r="F2" s="1391"/>
      <c r="G2" s="1391"/>
      <c r="H2" s="1391"/>
      <c r="I2" s="1392"/>
      <c r="K2" s="72"/>
      <c r="L2" s="72"/>
    </row>
    <row r="3" spans="11:12" ht="5.25" customHeight="1">
      <c r="K3" s="72"/>
      <c r="L3" s="72"/>
    </row>
    <row r="4" spans="2:7" ht="13.5" customHeight="1" thickBot="1">
      <c r="B4" s="1383"/>
      <c r="C4" s="1383"/>
      <c r="D4" s="1383"/>
      <c r="E4" s="1383"/>
      <c r="F4" s="1383"/>
      <c r="G4" s="1383"/>
    </row>
    <row r="5" spans="2:10" ht="21" customHeight="1">
      <c r="B5" s="1383"/>
      <c r="C5" s="1383"/>
      <c r="D5" s="1383"/>
      <c r="E5" s="1383"/>
      <c r="F5" s="1383"/>
      <c r="G5" s="1383"/>
      <c r="I5" s="97" t="s">
        <v>55</v>
      </c>
      <c r="J5" s="38"/>
    </row>
    <row r="6" spans="2:10" ht="12.75" customHeight="1" hidden="1">
      <c r="B6" s="1383"/>
      <c r="C6" s="1383"/>
      <c r="D6" s="1383"/>
      <c r="E6" s="1383"/>
      <c r="F6" s="1383"/>
      <c r="G6" s="1383"/>
      <c r="I6" s="95" t="s">
        <v>27</v>
      </c>
      <c r="J6" s="44"/>
    </row>
    <row r="7" spans="2:10" ht="25.5" customHeight="1">
      <c r="B7" s="1383"/>
      <c r="C7" s="1383"/>
      <c r="D7" s="1383"/>
      <c r="E7" s="1383"/>
      <c r="F7" s="1383"/>
      <c r="G7" s="1383"/>
      <c r="I7" s="95" t="s">
        <v>27</v>
      </c>
      <c r="J7" s="44"/>
    </row>
    <row r="8" spans="9:10" ht="12.75">
      <c r="I8" s="95" t="s">
        <v>36</v>
      </c>
      <c r="J8" s="44"/>
    </row>
    <row r="9" spans="2:10" ht="12.75">
      <c r="B9" s="62" t="s">
        <v>64</v>
      </c>
      <c r="C9" s="62"/>
      <c r="D9" s="62"/>
      <c r="E9" s="62"/>
      <c r="F9" s="62"/>
      <c r="G9" s="62"/>
      <c r="I9" s="95"/>
      <c r="J9" s="44"/>
    </row>
    <row r="10" spans="2:10" ht="12.75">
      <c r="B10" s="62" t="s">
        <v>65</v>
      </c>
      <c r="C10" s="62"/>
      <c r="D10" s="62"/>
      <c r="F10" s="71" t="s">
        <v>5</v>
      </c>
      <c r="G10" s="22">
        <f>BCAE!L110</f>
        <v>0</v>
      </c>
      <c r="I10" s="95" t="s">
        <v>67</v>
      </c>
      <c r="J10" s="44"/>
    </row>
    <row r="11" spans="9:10" ht="12.75">
      <c r="I11" s="95" t="s">
        <v>66</v>
      </c>
      <c r="J11" s="44"/>
    </row>
    <row r="12" spans="9:11" ht="13.5" thickBot="1">
      <c r="I12" s="96" t="s">
        <v>42</v>
      </c>
      <c r="J12" s="41"/>
      <c r="K12" t="s">
        <v>6</v>
      </c>
    </row>
    <row r="13" spans="2:9" ht="13.5" thickBot="1">
      <c r="B13" s="1102" t="s">
        <v>26</v>
      </c>
      <c r="C13" s="1103"/>
      <c r="D13" s="1103"/>
      <c r="E13" s="1103"/>
      <c r="F13" s="1103"/>
      <c r="G13" s="1104"/>
      <c r="I13" s="25"/>
    </row>
    <row r="14" spans="3:10" ht="12.75">
      <c r="C14" s="1006"/>
      <c r="D14" s="1006"/>
      <c r="E14" s="1006"/>
      <c r="F14" s="71" t="s">
        <v>5</v>
      </c>
      <c r="G14" s="22">
        <f>'ERMG2-Dnitrates'!L81</f>
        <v>0</v>
      </c>
      <c r="I14" s="97" t="s">
        <v>58</v>
      </c>
      <c r="J14" s="38"/>
    </row>
    <row r="15" spans="6:12" ht="13.5">
      <c r="F15" s="113"/>
      <c r="I15" s="95" t="s">
        <v>59</v>
      </c>
      <c r="J15" s="44"/>
      <c r="L15" s="35"/>
    </row>
    <row r="16" spans="9:12" ht="13.5">
      <c r="I16" s="95" t="s">
        <v>60</v>
      </c>
      <c r="J16" s="44"/>
      <c r="L16" s="35"/>
    </row>
    <row r="17" spans="2:12" ht="13.5">
      <c r="B17" s="1102" t="s">
        <v>141</v>
      </c>
      <c r="C17" s="1103"/>
      <c r="D17" s="1103"/>
      <c r="E17" s="1104"/>
      <c r="F17" s="1103"/>
      <c r="G17" s="75"/>
      <c r="I17" s="95" t="s">
        <v>68</v>
      </c>
      <c r="J17" s="115"/>
      <c r="K17" s="35"/>
      <c r="L17" s="35"/>
    </row>
    <row r="18" spans="6:11" ht="13.5">
      <c r="F18" s="1101" t="s">
        <v>5</v>
      </c>
      <c r="G18" s="27">
        <f>'santé&amp;prod°animale'!H90</f>
        <v>0</v>
      </c>
      <c r="I18" s="95" t="s">
        <v>69</v>
      </c>
      <c r="J18" s="115"/>
      <c r="K18" s="35"/>
    </row>
    <row r="19" spans="5:11" ht="13.5">
      <c r="E19" s="34"/>
      <c r="I19" s="95" t="s">
        <v>61</v>
      </c>
      <c r="J19" s="115"/>
      <c r="K19" s="35"/>
    </row>
    <row r="20" spans="2:11" ht="13.5">
      <c r="B20" s="94" t="s">
        <v>7</v>
      </c>
      <c r="C20" s="94"/>
      <c r="D20" s="94"/>
      <c r="E20" s="114"/>
      <c r="F20" s="94"/>
      <c r="G20" s="94"/>
      <c r="I20" s="116" t="s">
        <v>62</v>
      </c>
      <c r="J20" s="115"/>
      <c r="K20" s="35"/>
    </row>
    <row r="21" spans="3:11" ht="13.5">
      <c r="C21" s="1006"/>
      <c r="D21" s="1006"/>
      <c r="E21" s="1006"/>
      <c r="F21" s="71" t="s">
        <v>5</v>
      </c>
      <c r="G21" s="22">
        <f>'sante&amp;prodveg'!L54</f>
        <v>0</v>
      </c>
      <c r="I21" s="116" t="s">
        <v>497</v>
      </c>
      <c r="J21" s="115"/>
      <c r="K21" s="35"/>
    </row>
    <row r="22" spans="6:10" ht="12.75">
      <c r="F22" s="113"/>
      <c r="I22" s="116" t="s">
        <v>142</v>
      </c>
      <c r="J22" s="44"/>
    </row>
    <row r="23" spans="5:12" ht="13.5">
      <c r="E23" s="34"/>
      <c r="F23" s="74"/>
      <c r="G23" s="30"/>
      <c r="I23" s="644" t="s">
        <v>63</v>
      </c>
      <c r="J23" s="44"/>
      <c r="L23" s="35"/>
    </row>
    <row r="24" spans="2:12" ht="15" thickBot="1">
      <c r="B24" s="1102" t="s">
        <v>51</v>
      </c>
      <c r="C24" s="1103"/>
      <c r="D24" s="1103"/>
      <c r="E24" s="1103"/>
      <c r="F24" s="1103"/>
      <c r="G24" s="75"/>
      <c r="I24" s="645" t="s">
        <v>498</v>
      </c>
      <c r="J24" s="41"/>
      <c r="L24" s="35"/>
    </row>
    <row r="25" spans="6:12" ht="13.5">
      <c r="F25" s="1101" t="s">
        <v>22</v>
      </c>
      <c r="G25" s="65">
        <f>Bien_être_porcs!K100</f>
        <v>0</v>
      </c>
      <c r="L25" s="35"/>
    </row>
    <row r="26" ht="13.5" thickBot="1"/>
    <row r="27" spans="2:11" ht="13.5">
      <c r="B27" s="1100" t="s">
        <v>550</v>
      </c>
      <c r="C27" s="992"/>
      <c r="D27" s="992"/>
      <c r="E27" s="992"/>
      <c r="F27" s="992"/>
      <c r="G27" s="949"/>
      <c r="I27" s="117" t="s">
        <v>56</v>
      </c>
      <c r="J27" s="118"/>
      <c r="K27" s="35"/>
    </row>
    <row r="28" spans="2:11" ht="15" thickBot="1">
      <c r="B28" s="376"/>
      <c r="C28" s="376"/>
      <c r="D28" s="376"/>
      <c r="E28" s="376"/>
      <c r="F28" s="1098" t="s">
        <v>22</v>
      </c>
      <c r="G28" s="1099">
        <f>'cond°é-sociale'!K63</f>
        <v>0</v>
      </c>
      <c r="I28" s="100" t="s">
        <v>57</v>
      </c>
      <c r="J28" s="119"/>
      <c r="K28" s="35"/>
    </row>
    <row r="29" spans="10:11" ht="15" thickBot="1">
      <c r="J29" s="35"/>
      <c r="K29" s="35"/>
    </row>
    <row r="30" spans="9:10" ht="13.5" customHeight="1">
      <c r="I30" s="1401" t="s">
        <v>70</v>
      </c>
      <c r="J30" s="1402"/>
    </row>
    <row r="31" spans="9:10" ht="13.5" thickBot="1">
      <c r="I31" s="1053" t="s">
        <v>226</v>
      </c>
      <c r="J31" s="41"/>
    </row>
    <row r="32" ht="12.75">
      <c r="I32" s="1052"/>
    </row>
    <row r="33" spans="9:10" ht="32.25" customHeight="1">
      <c r="I33" s="1399" t="s">
        <v>496</v>
      </c>
      <c r="J33" s="1400"/>
    </row>
    <row r="34" ht="13.5" thickBot="1">
      <c r="I34" s="1052"/>
    </row>
    <row r="35" spans="2:8" ht="28.5" customHeight="1">
      <c r="B35" s="1393" t="s">
        <v>143</v>
      </c>
      <c r="C35" s="1394"/>
      <c r="D35" s="1394"/>
      <c r="E35" s="1394"/>
      <c r="F35" s="1394"/>
      <c r="G35" s="1394"/>
      <c r="H35" s="1395"/>
    </row>
    <row r="36" spans="2:8" ht="27" customHeight="1">
      <c r="B36" s="1396"/>
      <c r="C36" s="1397"/>
      <c r="D36" s="1397"/>
      <c r="E36" s="1397"/>
      <c r="F36" s="1397"/>
      <c r="G36" s="1397"/>
      <c r="H36" s="1398"/>
    </row>
    <row r="37" spans="2:8" ht="12.75">
      <c r="B37" s="1066" t="s">
        <v>180</v>
      </c>
      <c r="C37" s="3"/>
      <c r="D37" s="3"/>
      <c r="E37" s="3"/>
      <c r="F37" s="3"/>
      <c r="G37" s="3"/>
      <c r="H37" s="1067"/>
    </row>
    <row r="38" spans="2:8" ht="30.75" customHeight="1">
      <c r="B38" s="1068" t="s">
        <v>181</v>
      </c>
      <c r="C38" s="358"/>
      <c r="D38" s="358"/>
      <c r="E38" s="358"/>
      <c r="F38" s="358"/>
      <c r="G38" s="358"/>
      <c r="H38" s="1069"/>
    </row>
    <row r="39" spans="2:8" ht="12.75">
      <c r="B39" s="1384" t="s">
        <v>493</v>
      </c>
      <c r="C39" s="1385"/>
      <c r="D39" s="1385"/>
      <c r="E39" s="1385"/>
      <c r="F39" s="1385"/>
      <c r="G39" s="1385"/>
      <c r="H39" s="1386"/>
    </row>
    <row r="40" spans="2:8" ht="12.75">
      <c r="B40" s="1070" t="s">
        <v>551</v>
      </c>
      <c r="H40" s="44"/>
    </row>
    <row r="41" spans="2:8" ht="12.75">
      <c r="B41" s="1065" t="s">
        <v>494</v>
      </c>
      <c r="H41" s="44"/>
    </row>
    <row r="42" spans="2:8" ht="36" customHeight="1" thickBot="1">
      <c r="B42" s="1380" t="s">
        <v>495</v>
      </c>
      <c r="C42" s="1381"/>
      <c r="D42" s="1381"/>
      <c r="E42" s="1381"/>
      <c r="F42" s="1381"/>
      <c r="G42" s="1381"/>
      <c r="H42" s="1382"/>
    </row>
    <row r="55" ht="12.75">
      <c r="J55" t="s">
        <v>6</v>
      </c>
    </row>
  </sheetData>
  <sheetProtection/>
  <mergeCells count="7">
    <mergeCell ref="B42:H42"/>
    <mergeCell ref="B4:G7"/>
    <mergeCell ref="B39:H39"/>
    <mergeCell ref="B1:I2"/>
    <mergeCell ref="B35:H36"/>
    <mergeCell ref="I33:J33"/>
    <mergeCell ref="I30:J30"/>
  </mergeCells>
  <printOptions/>
  <pageMargins left="0.5905511811023623" right="0.5905511811023623" top="0.3937007874015748" bottom="0.3937007874015748" header="0.2362204724409449" footer="0.2362204724409449"/>
  <pageSetup horizontalDpi="600" verticalDpi="600" orientation="landscape" paperSize="9"/>
  <headerFooter alignWithMargins="0">
    <oddHeader>&amp;C&amp;8sous réserve de modif du MAA dans sa note&amp;R&amp;8infos à jour le &amp;D</oddHeader>
    <oddFooter>&amp;L&amp;"Arial Narrow,Gras"&amp;9Réalisation Chambre Régionale d'Occitanie (CRAO)&amp;C&amp;"Arial Narrow,Gras"&amp;9La responsabilité de la CRAO ne saurait être engagée.&amp;R&amp;"Arial Narrow,Gras"&amp;9Seules les informations déposées dans TéléPAC par le Ministère font foi .</oddFooter>
  </headerFooter>
  <legacyDrawingHF r:id="rId1"/>
</worksheet>
</file>

<file path=xl/worksheets/sheet2.xml><?xml version="1.0" encoding="utf-8"?>
<worksheet xmlns="http://schemas.openxmlformats.org/spreadsheetml/2006/main" xmlns:r="http://schemas.openxmlformats.org/officeDocument/2006/relationships">
  <sheetPr codeName="Feuil2"/>
  <dimension ref="A2:D23"/>
  <sheetViews>
    <sheetView showRowColHeaders="0" zoomScale="90" zoomScaleNormal="90" zoomScalePageLayoutView="0" workbookViewId="0" topLeftCell="A1">
      <selection activeCell="B5" sqref="B5"/>
    </sheetView>
  </sheetViews>
  <sheetFormatPr defaultColWidth="11.421875" defaultRowHeight="12.75"/>
  <cols>
    <col min="2" max="2" width="98.421875" style="0" customWidth="1"/>
  </cols>
  <sheetData>
    <row r="2" ht="37.5">
      <c r="B2" s="46" t="s">
        <v>50</v>
      </c>
    </row>
    <row r="3" ht="12.75">
      <c r="B3" s="47"/>
    </row>
    <row r="4" ht="27.75">
      <c r="B4" s="1105" t="s">
        <v>554</v>
      </c>
    </row>
    <row r="5" ht="27.75">
      <c r="B5" s="47" t="s">
        <v>48</v>
      </c>
    </row>
    <row r="6" ht="12.75">
      <c r="B6" s="47"/>
    </row>
    <row r="7" ht="42">
      <c r="B7" s="47" t="s">
        <v>35</v>
      </c>
    </row>
    <row r="8" ht="12.75">
      <c r="B8" s="47"/>
    </row>
    <row r="9" ht="12.75">
      <c r="B9" s="659" t="s">
        <v>234</v>
      </c>
    </row>
    <row r="10" ht="27.75">
      <c r="B10" s="121" t="s">
        <v>53</v>
      </c>
    </row>
    <row r="11" ht="12.75">
      <c r="B11" s="47"/>
    </row>
    <row r="12" ht="42">
      <c r="B12" s="47" t="s">
        <v>54</v>
      </c>
    </row>
    <row r="13" ht="12.75">
      <c r="B13" s="48"/>
    </row>
    <row r="14" ht="27.75">
      <c r="B14" s="122" t="s">
        <v>75</v>
      </c>
    </row>
    <row r="15" ht="27.75">
      <c r="B15" s="122" t="s">
        <v>359</v>
      </c>
    </row>
    <row r="16" ht="13.5" thickBot="1">
      <c r="A16" s="25" t="s">
        <v>79</v>
      </c>
    </row>
    <row r="17" ht="13.5">
      <c r="B17" s="123" t="s">
        <v>76</v>
      </c>
    </row>
    <row r="18" ht="13.5">
      <c r="B18" s="124" t="s">
        <v>77</v>
      </c>
    </row>
    <row r="19" ht="16.5" customHeight="1" thickBot="1">
      <c r="B19" s="125" t="s">
        <v>78</v>
      </c>
    </row>
    <row r="20" ht="44.25" customHeight="1">
      <c r="B20" s="48"/>
    </row>
    <row r="21" spans="1:3" ht="12.75" customHeight="1">
      <c r="A21" s="1118" t="s">
        <v>335</v>
      </c>
      <c r="B21" s="1118"/>
      <c r="C21" s="822"/>
    </row>
    <row r="22" spans="1:3" ht="12" customHeight="1">
      <c r="A22" s="1118"/>
      <c r="B22" s="1118"/>
      <c r="C22" s="822"/>
    </row>
    <row r="23" spans="1:4" ht="13.5">
      <c r="A23" s="25" t="s">
        <v>336</v>
      </c>
      <c r="B23" s="614"/>
      <c r="C23" s="615"/>
      <c r="D23" s="148"/>
    </row>
  </sheetData>
  <sheetProtection/>
  <mergeCells count="1">
    <mergeCell ref="A21:B22"/>
  </mergeCells>
  <printOptions/>
  <pageMargins left="0.5905511811023623" right="0.5905511811023623" top="0.3937007874015748" bottom="0.3937007874015748" header="0.2362204724409449" footer="0.2362204724409449"/>
  <pageSetup horizontalDpi="600" verticalDpi="600" orientation="landscape" paperSize="9"/>
  <headerFooter alignWithMargins="0">
    <oddHeader>&amp;L&amp;"Arial Narrow,Gras"&amp;9Sous réserve de modif du MAA dans ses notices TéléPAC 2023&amp;R&amp;"Arial Narrow,Gras"&amp;9infos à jour le 03 mars 2023</oddHeader>
    <oddFooter>&amp;L&amp;"Arial Narrow,Gras"&amp;9Réalisation Chambre Régionale d'Occitanie (CRAO)&amp;C&amp;"Arial Narrow,Gras"&amp;9La responsabilité de la CRAO ne saurait être engagée.&amp;R&amp;"Arial Narrow,Gras"&amp;9Seules les informations déposées dans TéléPAC par le Ministère font foi .</oddFooter>
  </headerFooter>
</worksheet>
</file>

<file path=xl/worksheets/sheet3.xml><?xml version="1.0" encoding="utf-8"?>
<worksheet xmlns="http://schemas.openxmlformats.org/spreadsheetml/2006/main" xmlns:r="http://schemas.openxmlformats.org/officeDocument/2006/relationships">
  <sheetPr codeName="Feuil3"/>
  <dimension ref="A1:R35"/>
  <sheetViews>
    <sheetView zoomScalePageLayoutView="0" workbookViewId="0" topLeftCell="A1">
      <selection activeCell="P9" sqref="P9"/>
    </sheetView>
  </sheetViews>
  <sheetFormatPr defaultColWidth="11.421875" defaultRowHeight="12.75"/>
  <cols>
    <col min="6" max="7" width="13.7109375" style="0" customWidth="1"/>
    <col min="8" max="8" width="14.7109375" style="0" customWidth="1"/>
    <col min="9" max="9" width="14.28125" style="0" customWidth="1"/>
    <col min="10" max="10" width="6.421875" style="0" customWidth="1"/>
    <col min="11" max="11" width="7.8515625" style="0" customWidth="1"/>
    <col min="12" max="12" width="5.00390625" style="0" customWidth="1"/>
  </cols>
  <sheetData>
    <row r="1" spans="1:16" ht="12.75">
      <c r="A1" s="1119" t="s">
        <v>360</v>
      </c>
      <c r="B1" s="1120"/>
      <c r="C1" s="1120"/>
      <c r="D1" s="1120"/>
      <c r="E1" s="1120"/>
      <c r="F1" s="1120"/>
      <c r="G1" s="1120"/>
      <c r="H1" s="1120"/>
      <c r="I1" s="1120"/>
      <c r="J1" s="1120"/>
      <c r="K1" s="1120"/>
      <c r="L1" s="1120"/>
      <c r="M1" s="1120"/>
      <c r="N1" s="1120"/>
      <c r="O1" s="1120"/>
      <c r="P1" s="1121"/>
    </row>
    <row r="2" spans="1:16" ht="13.5" thickBot="1">
      <c r="A2" s="1122"/>
      <c r="B2" s="1123"/>
      <c r="C2" s="1123"/>
      <c r="D2" s="1123"/>
      <c r="E2" s="1123"/>
      <c r="F2" s="1123"/>
      <c r="G2" s="1123"/>
      <c r="H2" s="1123"/>
      <c r="I2" s="1123"/>
      <c r="J2" s="1123"/>
      <c r="K2" s="1123"/>
      <c r="L2" s="1123"/>
      <c r="M2" s="1123"/>
      <c r="N2" s="1123"/>
      <c r="O2" s="1123"/>
      <c r="P2" s="1124"/>
    </row>
    <row r="3" spans="1:15" ht="12.75">
      <c r="A3" s="5"/>
      <c r="B3" s="5"/>
      <c r="C3" s="5"/>
      <c r="D3" s="5"/>
      <c r="E3" s="5"/>
      <c r="F3" s="5"/>
      <c r="G3" s="5"/>
      <c r="H3" s="5"/>
      <c r="I3" s="5"/>
      <c r="J3" s="5"/>
      <c r="K3" s="5"/>
      <c r="L3" s="5"/>
      <c r="M3" s="5"/>
      <c r="N3" s="5"/>
      <c r="O3" s="5"/>
    </row>
    <row r="4" spans="1:15" ht="12.75">
      <c r="A4" s="5"/>
      <c r="B4" s="5"/>
      <c r="C4" s="5"/>
      <c r="D4" s="5"/>
      <c r="E4" s="5"/>
      <c r="F4" s="5"/>
      <c r="G4" s="5"/>
      <c r="H4" s="5"/>
      <c r="I4" s="5"/>
      <c r="J4" s="5"/>
      <c r="K4" s="5"/>
      <c r="L4" s="5"/>
      <c r="M4" s="5"/>
      <c r="N4" s="5"/>
      <c r="O4" s="5"/>
    </row>
    <row r="5" spans="1:15" ht="12.75">
      <c r="A5" s="5"/>
      <c r="B5" s="5"/>
      <c r="C5" s="5"/>
      <c r="D5" s="5"/>
      <c r="E5" s="5"/>
      <c r="F5" s="5"/>
      <c r="G5" s="5"/>
      <c r="H5" s="5"/>
      <c r="I5" s="5"/>
      <c r="J5" s="5"/>
      <c r="K5" s="5"/>
      <c r="L5" s="5"/>
      <c r="M5" s="5"/>
      <c r="N5" s="5"/>
      <c r="O5" s="5"/>
    </row>
    <row r="6" spans="8:12" ht="13.5" thickBot="1">
      <c r="H6" s="3"/>
      <c r="L6" s="31"/>
    </row>
    <row r="7" spans="5:16" ht="13.5" thickBot="1">
      <c r="E7" s="142" t="s">
        <v>29</v>
      </c>
      <c r="F7" s="143"/>
      <c r="G7" s="143"/>
      <c r="H7" s="143"/>
      <c r="I7" s="144" t="s">
        <v>46</v>
      </c>
      <c r="J7" s="145"/>
      <c r="K7" s="143"/>
      <c r="L7" s="601"/>
      <c r="N7" s="360" t="s">
        <v>21</v>
      </c>
      <c r="O7" s="361"/>
      <c r="P7" s="362"/>
    </row>
    <row r="8" spans="5:16" ht="12.75">
      <c r="E8" s="164" t="s">
        <v>277</v>
      </c>
      <c r="F8" s="148"/>
      <c r="G8" s="148"/>
      <c r="H8" s="148"/>
      <c r="I8" s="148"/>
      <c r="J8" s="27"/>
      <c r="K8" s="3"/>
      <c r="L8" s="875">
        <v>0.05</v>
      </c>
      <c r="N8" s="377"/>
      <c r="O8" s="359"/>
      <c r="P8" s="364"/>
    </row>
    <row r="9" spans="5:16" ht="12.75">
      <c r="E9" s="356" t="s">
        <v>278</v>
      </c>
      <c r="F9" s="357"/>
      <c r="G9" s="357"/>
      <c r="H9" s="357"/>
      <c r="I9" s="357"/>
      <c r="J9" s="22"/>
      <c r="K9" s="9"/>
      <c r="L9" s="874">
        <v>0.03</v>
      </c>
      <c r="N9" s="368"/>
      <c r="O9" s="369"/>
      <c r="P9" s="370"/>
    </row>
    <row r="10" spans="5:16" ht="12.75">
      <c r="E10" s="16"/>
      <c r="F10" s="17"/>
      <c r="G10" s="17"/>
      <c r="H10" s="17"/>
      <c r="I10" s="17"/>
      <c r="J10" s="17"/>
      <c r="K10" s="17"/>
      <c r="L10" s="18"/>
      <c r="N10" s="23"/>
      <c r="P10" s="23"/>
    </row>
    <row r="11" spans="5:16" ht="13.5" thickBot="1">
      <c r="E11" s="861" t="s">
        <v>182</v>
      </c>
      <c r="F11" s="862"/>
      <c r="G11" s="862"/>
      <c r="H11" s="862"/>
      <c r="I11" s="863" t="s">
        <v>281</v>
      </c>
      <c r="J11" s="551"/>
      <c r="K11" s="862"/>
      <c r="L11" s="864"/>
      <c r="N11" s="867" t="s">
        <v>21</v>
      </c>
      <c r="O11" s="868"/>
      <c r="P11" s="869"/>
    </row>
    <row r="12" spans="5:16" ht="12.75">
      <c r="E12" s="164" t="s">
        <v>279</v>
      </c>
      <c r="F12" s="131"/>
      <c r="G12" s="131"/>
      <c r="H12" s="131"/>
      <c r="I12" s="616"/>
      <c r="J12" s="131"/>
      <c r="K12" s="148"/>
      <c r="L12" s="617"/>
      <c r="N12" s="363"/>
      <c r="O12" s="359"/>
      <c r="P12" s="364"/>
    </row>
    <row r="13" spans="5:16" ht="12.75">
      <c r="E13" s="164" t="s">
        <v>183</v>
      </c>
      <c r="F13" s="148"/>
      <c r="G13" s="148"/>
      <c r="H13" s="148"/>
      <c r="I13" s="148"/>
      <c r="J13" s="595"/>
      <c r="K13" s="131"/>
      <c r="L13" s="874">
        <v>0.05</v>
      </c>
      <c r="N13" s="1125"/>
      <c r="O13" s="1126"/>
      <c r="P13" s="1127"/>
    </row>
    <row r="14" spans="5:16" ht="12.75">
      <c r="E14" s="164" t="s">
        <v>367</v>
      </c>
      <c r="F14" s="860"/>
      <c r="G14" s="148"/>
      <c r="H14" s="148"/>
      <c r="I14" s="148"/>
      <c r="J14" s="595"/>
      <c r="K14" s="131"/>
      <c r="L14" s="874">
        <v>0.03</v>
      </c>
      <c r="N14" s="1128"/>
      <c r="O14" s="1126"/>
      <c r="P14" s="1127"/>
    </row>
    <row r="15" spans="5:16" ht="12.75" customHeight="1">
      <c r="E15" s="1130" t="s">
        <v>364</v>
      </c>
      <c r="F15" s="1131"/>
      <c r="G15" s="1131"/>
      <c r="H15" s="1131"/>
      <c r="I15" s="1131"/>
      <c r="J15" s="865"/>
      <c r="K15" s="865"/>
      <c r="L15" s="866"/>
      <c r="M15" s="85"/>
      <c r="N15" s="870"/>
      <c r="O15" s="85"/>
      <c r="P15" s="871"/>
    </row>
    <row r="16" spans="5:16" ht="12.75" customHeight="1">
      <c r="E16" s="1132" t="s">
        <v>361</v>
      </c>
      <c r="F16" s="1133"/>
      <c r="G16" s="1133"/>
      <c r="H16" s="1133"/>
      <c r="I16" s="1133"/>
      <c r="J16" s="22"/>
      <c r="L16" s="874">
        <v>0.03</v>
      </c>
      <c r="N16" s="1"/>
      <c r="P16" s="7"/>
    </row>
    <row r="17" spans="5:16" ht="12.75">
      <c r="E17" s="1134" t="s">
        <v>362</v>
      </c>
      <c r="F17" s="1135"/>
      <c r="G17" s="1135"/>
      <c r="H17" s="1135"/>
      <c r="I17" s="1135"/>
      <c r="J17" s="22"/>
      <c r="K17" s="9"/>
      <c r="L17" s="873">
        <v>0.01</v>
      </c>
      <c r="N17" s="8"/>
      <c r="O17" s="9"/>
      <c r="P17" s="10"/>
    </row>
    <row r="20" spans="5:16" ht="12.75">
      <c r="E20" s="1136" t="s">
        <v>363</v>
      </c>
      <c r="F20" s="1137"/>
      <c r="G20" s="1137"/>
      <c r="H20" s="1137"/>
      <c r="I20" s="882" t="s">
        <v>46</v>
      </c>
      <c r="J20" s="872"/>
      <c r="K20" s="876"/>
      <c r="L20" s="877"/>
      <c r="N20" s="360" t="s">
        <v>21</v>
      </c>
      <c r="O20" s="361"/>
      <c r="P20" s="362"/>
    </row>
    <row r="21" spans="5:16" ht="12.75">
      <c r="E21" s="878" t="s">
        <v>365</v>
      </c>
      <c r="F21" s="879"/>
      <c r="G21" s="879"/>
      <c r="H21" s="879"/>
      <c r="I21" s="879"/>
      <c r="J21" s="22"/>
      <c r="K21" s="89"/>
      <c r="L21" s="873">
        <v>0.01</v>
      </c>
      <c r="N21" s="377"/>
      <c r="O21" s="359"/>
      <c r="P21" s="364"/>
    </row>
    <row r="22" spans="5:16" ht="12.75">
      <c r="E22" s="880" t="s">
        <v>366</v>
      </c>
      <c r="F22" s="881"/>
      <c r="G22" s="881"/>
      <c r="H22" s="881"/>
      <c r="I22" s="881"/>
      <c r="J22" s="22"/>
      <c r="K22" s="9"/>
      <c r="L22" s="873">
        <v>0.01</v>
      </c>
      <c r="N22" s="368"/>
      <c r="O22" s="369"/>
      <c r="P22" s="370"/>
    </row>
    <row r="32" spans="4:18" ht="12.75">
      <c r="D32" s="1129" t="s">
        <v>290</v>
      </c>
      <c r="E32" s="1129"/>
      <c r="F32" s="1129"/>
      <c r="G32" s="1129"/>
      <c r="H32" s="1129"/>
      <c r="I32" s="1129"/>
      <c r="J32" s="1129"/>
      <c r="K32" s="1129"/>
      <c r="L32" s="1129"/>
      <c r="M32" s="1129"/>
      <c r="N32" s="1129"/>
      <c r="O32" s="1129"/>
      <c r="P32" s="1129"/>
      <c r="Q32" s="1129"/>
      <c r="R32" s="1129"/>
    </row>
    <row r="34" spans="5:16" ht="12.75">
      <c r="E34" s="85" t="s">
        <v>1</v>
      </c>
      <c r="F34" s="85"/>
      <c r="J34" s="3"/>
      <c r="K34" s="3"/>
      <c r="L34" s="3"/>
      <c r="N34" s="4"/>
      <c r="O34" s="4"/>
      <c r="P34" s="4"/>
    </row>
    <row r="35" spans="5:6" ht="12.75">
      <c r="E35" s="85" t="s">
        <v>2</v>
      </c>
      <c r="F35" s="85"/>
    </row>
  </sheetData>
  <sheetProtection/>
  <mergeCells count="7">
    <mergeCell ref="A1:P2"/>
    <mergeCell ref="N13:P14"/>
    <mergeCell ref="D32:R32"/>
    <mergeCell ref="E15:I15"/>
    <mergeCell ref="E16:I16"/>
    <mergeCell ref="E17:I17"/>
    <mergeCell ref="E20:H20"/>
  </mergeCells>
  <printOptions/>
  <pageMargins left="0.5905511811023623" right="0.5905511811023623" top="0.3937007874015748" bottom="0.3937007874015748" header="0.2362204724409449" footer="0.2362204724409449"/>
  <pageSetup horizontalDpi="600" verticalDpi="600" orientation="landscape" paperSize="9"/>
  <headerFooter alignWithMargins="0">
    <oddHeader>&amp;C&amp;8sous réserve de modif du MAA dans sa note&amp;R&amp;8infos à jour le &amp;D</oddHeader>
    <oddFooter>&amp;L&amp;"Arial Narrow,Gras"&amp;9Réalisation Chambre Régionale d'Occitanie (CRAO)&amp;C&amp;"Arial Narrow,Gras"&amp;9La responsabilité de la CRAO ne saurait être engagée.&amp;R&amp;"Arial Narrow,Gras"&amp;9Seules les informations déposées dans TéléPAC par le Ministère font foi .</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R83"/>
  <sheetViews>
    <sheetView zoomScale="85" zoomScaleNormal="85" zoomScalePageLayoutView="0" workbookViewId="0" topLeftCell="A58">
      <selection activeCell="E41" sqref="E41:I41"/>
    </sheetView>
  </sheetViews>
  <sheetFormatPr defaultColWidth="11.57421875" defaultRowHeight="12.75"/>
  <cols>
    <col min="1" max="1" width="1.421875" style="359" customWidth="1"/>
    <col min="2" max="2" width="8.8515625" style="359" customWidth="1"/>
    <col min="3" max="3" width="11.421875" style="359" customWidth="1"/>
    <col min="4" max="4" width="11.421875" style="359" hidden="1" customWidth="1"/>
    <col min="5" max="5" width="2.8515625" style="359" customWidth="1"/>
    <col min="6" max="6" width="12.7109375" style="359" customWidth="1"/>
    <col min="7" max="7" width="17.00390625" style="359" customWidth="1"/>
    <col min="8" max="9" width="13.140625" style="359" customWidth="1"/>
    <col min="10" max="10" width="3.7109375" style="359" customWidth="1"/>
    <col min="11" max="11" width="3.28125" style="359" customWidth="1"/>
    <col min="12" max="12" width="7.00390625" style="378" customWidth="1"/>
    <col min="13" max="13" width="11.421875" style="359" customWidth="1"/>
    <col min="14" max="14" width="8.00390625" style="359" customWidth="1"/>
    <col min="15" max="15" width="8.421875" style="359" customWidth="1"/>
    <col min="16" max="16" width="11.421875" style="359" customWidth="1"/>
    <col min="17" max="16384" width="11.421875" style="359" customWidth="1"/>
  </cols>
  <sheetData>
    <row r="1" spans="1:16" ht="12.75">
      <c r="A1" s="1119" t="s">
        <v>74</v>
      </c>
      <c r="B1" s="1120"/>
      <c r="C1" s="1120"/>
      <c r="D1" s="1120"/>
      <c r="E1" s="1120"/>
      <c r="F1" s="1120"/>
      <c r="G1" s="1120"/>
      <c r="H1" s="1120"/>
      <c r="I1" s="1120"/>
      <c r="J1" s="1120"/>
      <c r="K1" s="1120"/>
      <c r="L1" s="1120"/>
      <c r="M1" s="1120"/>
      <c r="N1" s="1120"/>
      <c r="O1" s="1120"/>
      <c r="P1" s="1121"/>
    </row>
    <row r="2" spans="1:16" ht="12" customHeight="1" thickBot="1">
      <c r="A2" s="1122"/>
      <c r="B2" s="1123"/>
      <c r="C2" s="1123"/>
      <c r="D2" s="1123"/>
      <c r="E2" s="1123"/>
      <c r="F2" s="1123"/>
      <c r="G2" s="1123"/>
      <c r="H2" s="1123"/>
      <c r="I2" s="1123"/>
      <c r="J2" s="1123"/>
      <c r="K2" s="1123"/>
      <c r="L2" s="1123"/>
      <c r="M2" s="1123"/>
      <c r="N2" s="1123"/>
      <c r="O2" s="1123"/>
      <c r="P2" s="1124"/>
    </row>
    <row r="3" ht="4.5" customHeight="1"/>
    <row r="4" spans="5:16" ht="48.75" customHeight="1" thickBot="1">
      <c r="E4" s="1183" t="s">
        <v>384</v>
      </c>
      <c r="F4" s="1184"/>
      <c r="G4" s="1184"/>
      <c r="H4" s="1184"/>
      <c r="I4" s="386" t="s">
        <v>46</v>
      </c>
      <c r="J4" s="387"/>
      <c r="K4" s="388"/>
      <c r="L4" s="389"/>
      <c r="N4" s="360" t="s">
        <v>21</v>
      </c>
      <c r="O4" s="361"/>
      <c r="P4" s="362"/>
    </row>
    <row r="5" spans="5:16" ht="15" customHeight="1">
      <c r="E5" s="1185" t="s">
        <v>240</v>
      </c>
      <c r="F5" s="1179"/>
      <c r="G5" s="1179"/>
      <c r="H5" s="1179"/>
      <c r="I5" s="1179"/>
      <c r="J5" s="390"/>
      <c r="K5" s="391"/>
      <c r="L5" s="773">
        <v>0.07</v>
      </c>
      <c r="M5" s="392"/>
      <c r="N5" s="393"/>
      <c r="O5" s="394"/>
      <c r="P5" s="395"/>
    </row>
    <row r="6" spans="5:16" ht="15" customHeight="1">
      <c r="E6" s="748" t="s">
        <v>345</v>
      </c>
      <c r="F6" s="896"/>
      <c r="G6" s="896"/>
      <c r="H6" s="896"/>
      <c r="I6" s="635"/>
      <c r="L6" s="396"/>
      <c r="N6" s="1189"/>
      <c r="O6" s="1190"/>
      <c r="P6" s="1191"/>
    </row>
    <row r="7" spans="5:18" ht="12.75" customHeight="1">
      <c r="E7" s="363"/>
      <c r="F7" s="1138" t="s">
        <v>339</v>
      </c>
      <c r="G7" s="1138"/>
      <c r="H7" s="1138"/>
      <c r="I7" s="1139"/>
      <c r="J7" s="562"/>
      <c r="K7" s="392"/>
      <c r="L7" s="428">
        <v>0.01</v>
      </c>
      <c r="N7" s="1189"/>
      <c r="O7" s="1190"/>
      <c r="P7" s="1191"/>
      <c r="R7" s="609"/>
    </row>
    <row r="8" spans="5:18" ht="12.75" customHeight="1">
      <c r="E8" s="363"/>
      <c r="F8" s="1138" t="s">
        <v>340</v>
      </c>
      <c r="G8" s="1138"/>
      <c r="H8" s="1138"/>
      <c r="I8" s="1139"/>
      <c r="J8" s="562"/>
      <c r="K8" s="392"/>
      <c r="L8" s="428">
        <v>0.03</v>
      </c>
      <c r="N8" s="363"/>
      <c r="P8" s="364"/>
      <c r="R8" s="609"/>
    </row>
    <row r="9" spans="5:18" ht="30.75" customHeight="1">
      <c r="E9" s="363"/>
      <c r="F9" s="1138" t="s">
        <v>341</v>
      </c>
      <c r="G9" s="1138"/>
      <c r="H9" s="1138"/>
      <c r="I9" s="1139"/>
      <c r="J9" s="562"/>
      <c r="K9" s="392"/>
      <c r="L9" s="428">
        <v>0.05</v>
      </c>
      <c r="N9" s="363"/>
      <c r="P9" s="364"/>
      <c r="R9" s="608"/>
    </row>
    <row r="10" spans="5:18" ht="30.75" customHeight="1">
      <c r="E10" s="1143" t="s">
        <v>346</v>
      </c>
      <c r="F10" s="1144"/>
      <c r="G10" s="1144"/>
      <c r="H10" s="1144"/>
      <c r="I10" s="1144"/>
      <c r="J10" s="391"/>
      <c r="K10" s="392"/>
      <c r="L10" s="428"/>
      <c r="N10" s="1192"/>
      <c r="O10" s="1193"/>
      <c r="P10" s="1194"/>
      <c r="R10" s="609"/>
    </row>
    <row r="11" spans="5:18" ht="21" customHeight="1">
      <c r="E11" s="549"/>
      <c r="F11" s="1186" t="s">
        <v>342</v>
      </c>
      <c r="G11" s="1186"/>
      <c r="H11" s="1186"/>
      <c r="I11" s="1186"/>
      <c r="J11" s="562"/>
      <c r="K11" s="392"/>
      <c r="L11" s="428">
        <v>0.01</v>
      </c>
      <c r="N11" s="363"/>
      <c r="P11" s="364"/>
      <c r="R11" s="609"/>
    </row>
    <row r="12" spans="5:18" ht="21.75" customHeight="1">
      <c r="E12" s="557"/>
      <c r="F12" s="1186" t="s">
        <v>343</v>
      </c>
      <c r="G12" s="1186"/>
      <c r="H12" s="1186"/>
      <c r="I12" s="1186"/>
      <c r="J12" s="562"/>
      <c r="K12" s="392"/>
      <c r="L12" s="428">
        <v>0.03</v>
      </c>
      <c r="N12" s="363"/>
      <c r="P12" s="364"/>
      <c r="R12" s="609"/>
    </row>
    <row r="13" spans="5:18" ht="27" customHeight="1">
      <c r="E13" s="563"/>
      <c r="F13" s="1187" t="s">
        <v>344</v>
      </c>
      <c r="G13" s="1187"/>
      <c r="H13" s="1187"/>
      <c r="I13" s="1188"/>
      <c r="J13" s="562"/>
      <c r="K13" s="564"/>
      <c r="L13" s="565">
        <v>0.05</v>
      </c>
      <c r="N13" s="398"/>
      <c r="O13" s="369"/>
      <c r="P13" s="370"/>
      <c r="R13" s="607"/>
    </row>
    <row r="14" spans="5:18" ht="27" customHeight="1">
      <c r="E14" s="1161" t="s">
        <v>383</v>
      </c>
      <c r="F14" s="1161"/>
      <c r="G14" s="1161"/>
      <c r="H14" s="1161"/>
      <c r="I14" s="1161"/>
      <c r="J14" s="1161"/>
      <c r="K14" s="1161"/>
      <c r="L14" s="1161"/>
      <c r="M14" s="825"/>
      <c r="N14" s="826"/>
      <c r="O14" s="825"/>
      <c r="R14" s="607"/>
    </row>
    <row r="15" spans="5:15" ht="45.75" customHeight="1">
      <c r="E15" s="1198" t="s">
        <v>347</v>
      </c>
      <c r="F15" s="1198"/>
      <c r="G15" s="1198"/>
      <c r="H15" s="1198"/>
      <c r="I15" s="1198"/>
      <c r="J15" s="1198"/>
      <c r="K15" s="1198"/>
      <c r="L15" s="1198"/>
      <c r="M15" s="1198"/>
      <c r="N15" s="1198"/>
      <c r="O15" s="1198"/>
    </row>
    <row r="16" spans="5:11" ht="12.75">
      <c r="E16" s="399"/>
      <c r="F16" s="399"/>
      <c r="G16" s="399"/>
      <c r="H16" s="399"/>
      <c r="I16" s="399"/>
      <c r="J16" s="399"/>
      <c r="K16" s="399"/>
    </row>
    <row r="17" spans="5:16" ht="13.5" thickBot="1">
      <c r="E17" s="400" t="s">
        <v>382</v>
      </c>
      <c r="F17" s="401"/>
      <c r="G17" s="401"/>
      <c r="H17" s="401"/>
      <c r="I17" s="386" t="s">
        <v>46</v>
      </c>
      <c r="J17" s="387"/>
      <c r="K17" s="388"/>
      <c r="L17" s="389"/>
      <c r="N17" s="360" t="s">
        <v>21</v>
      </c>
      <c r="O17" s="361"/>
      <c r="P17" s="362"/>
    </row>
    <row r="18" spans="5:16" ht="12.75">
      <c r="E18" s="363" t="s">
        <v>38</v>
      </c>
      <c r="J18" s="358"/>
      <c r="K18" s="358"/>
      <c r="L18" s="402"/>
      <c r="N18" s="403"/>
      <c r="O18" s="404"/>
      <c r="P18" s="405"/>
    </row>
    <row r="19" spans="5:16" ht="12.75">
      <c r="E19" s="1140" t="s">
        <v>348</v>
      </c>
      <c r="F19" s="1141"/>
      <c r="G19" s="1141"/>
      <c r="H19" s="1141"/>
      <c r="I19" s="1142"/>
      <c r="J19" s="397"/>
      <c r="K19" s="358"/>
      <c r="L19" s="884" t="s">
        <v>37</v>
      </c>
      <c r="N19" s="403"/>
      <c r="O19" s="404"/>
      <c r="P19" s="405"/>
    </row>
    <row r="20" spans="5:16" ht="12.75">
      <c r="E20" s="377" t="s">
        <v>387</v>
      </c>
      <c r="F20" s="769"/>
      <c r="G20" s="769"/>
      <c r="H20" s="769"/>
      <c r="I20" s="769"/>
      <c r="J20" s="900"/>
      <c r="K20" s="899"/>
      <c r="L20" s="898">
        <v>0.07</v>
      </c>
      <c r="N20" s="403"/>
      <c r="O20" s="404"/>
      <c r="P20" s="405"/>
    </row>
    <row r="21" spans="5:16" ht="12.75">
      <c r="E21" s="380" t="s">
        <v>388</v>
      </c>
      <c r="F21" s="897"/>
      <c r="G21" s="897"/>
      <c r="H21" s="897"/>
      <c r="I21" s="897"/>
      <c r="J21" s="900"/>
      <c r="K21" s="897"/>
      <c r="L21" s="898">
        <v>0.05</v>
      </c>
      <c r="N21" s="368"/>
      <c r="O21" s="369"/>
      <c r="P21" s="370"/>
    </row>
    <row r="22" ht="6" customHeight="1"/>
    <row r="23" spans="5:16" ht="13.5" thickBot="1">
      <c r="E23" s="400" t="s">
        <v>370</v>
      </c>
      <c r="F23" s="401"/>
      <c r="G23" s="401"/>
      <c r="H23" s="401"/>
      <c r="I23" s="386" t="s">
        <v>46</v>
      </c>
      <c r="J23" s="387"/>
      <c r="K23" s="388"/>
      <c r="L23" s="389"/>
      <c r="N23" s="360" t="s">
        <v>21</v>
      </c>
      <c r="O23" s="361"/>
      <c r="P23" s="362"/>
    </row>
    <row r="24" spans="5:16" s="392" customFormat="1" ht="21.75" customHeight="1" thickBot="1">
      <c r="E24" s="670" t="s">
        <v>368</v>
      </c>
      <c r="F24" s="769"/>
      <c r="G24" s="769"/>
      <c r="H24" s="769"/>
      <c r="I24" s="769"/>
      <c r="J24" s="883"/>
      <c r="K24" s="391"/>
      <c r="L24" s="885">
        <v>0.03</v>
      </c>
      <c r="N24" s="819"/>
      <c r="O24" s="820"/>
      <c r="P24" s="821"/>
    </row>
    <row r="25" spans="5:16" ht="45.75" customHeight="1" thickBot="1">
      <c r="E25" s="1155" t="s">
        <v>369</v>
      </c>
      <c r="F25" s="1156"/>
      <c r="G25" s="1156"/>
      <c r="H25" s="1156"/>
      <c r="I25" s="1156"/>
      <c r="J25" s="850"/>
      <c r="K25" s="392"/>
      <c r="L25" s="886">
        <v>0.03</v>
      </c>
      <c r="N25" s="819"/>
      <c r="O25" s="820"/>
      <c r="P25" s="821"/>
    </row>
    <row r="26" spans="5:16" ht="54" customHeight="1">
      <c r="E26" s="1171" t="s">
        <v>338</v>
      </c>
      <c r="F26" s="1172"/>
      <c r="G26" s="1172"/>
      <c r="H26" s="1172"/>
      <c r="I26" s="1176"/>
      <c r="J26" s="851"/>
      <c r="K26" s="564"/>
      <c r="L26" s="886">
        <v>0.03</v>
      </c>
      <c r="N26" s="383"/>
      <c r="O26" s="384"/>
      <c r="P26" s="385"/>
    </row>
    <row r="27" spans="5:16" ht="12" customHeight="1">
      <c r="E27" s="631"/>
      <c r="J27" s="630"/>
      <c r="L27" s="632"/>
      <c r="N27" s="634"/>
      <c r="O27" s="634"/>
      <c r="P27" s="634"/>
    </row>
    <row r="28" spans="5:16" ht="12" customHeight="1">
      <c r="E28" s="381"/>
      <c r="L28" s="633"/>
      <c r="N28" s="384"/>
      <c r="O28" s="384"/>
      <c r="P28" s="384"/>
    </row>
    <row r="29" spans="5:16" ht="15" customHeight="1">
      <c r="E29" s="400" t="s">
        <v>389</v>
      </c>
      <c r="F29" s="401"/>
      <c r="G29" s="401"/>
      <c r="H29" s="401"/>
      <c r="I29" s="401"/>
      <c r="J29" s="401"/>
      <c r="K29" s="401"/>
      <c r="L29" s="412"/>
      <c r="N29" s="360" t="s">
        <v>21</v>
      </c>
      <c r="O29" s="361"/>
      <c r="P29" s="362"/>
    </row>
    <row r="30" spans="5:16" ht="12.75" customHeight="1" thickBot="1">
      <c r="E30" s="409"/>
      <c r="F30" s="410"/>
      <c r="G30" s="410"/>
      <c r="H30" s="410"/>
      <c r="I30" s="411" t="s">
        <v>46</v>
      </c>
      <c r="J30" s="387"/>
      <c r="K30" s="413"/>
      <c r="L30" s="414"/>
      <c r="N30" s="363"/>
      <c r="P30" s="364"/>
    </row>
    <row r="31" spans="5:16" ht="36" customHeight="1">
      <c r="E31" s="1143" t="s">
        <v>203</v>
      </c>
      <c r="F31" s="1144"/>
      <c r="G31" s="1144"/>
      <c r="H31" s="1144"/>
      <c r="I31" s="1145"/>
      <c r="J31" s="435"/>
      <c r="K31" s="391"/>
      <c r="L31" s="901">
        <v>0.03</v>
      </c>
      <c r="N31" s="363"/>
      <c r="P31" s="364"/>
    </row>
    <row r="32" spans="5:16" ht="27.75" customHeight="1">
      <c r="E32" s="1143" t="s">
        <v>216</v>
      </c>
      <c r="F32" s="1144"/>
      <c r="G32" s="1144"/>
      <c r="H32" s="1144"/>
      <c r="I32" s="1145"/>
      <c r="J32" s="435"/>
      <c r="K32" s="391"/>
      <c r="L32" s="885">
        <v>0.03</v>
      </c>
      <c r="N32" s="363"/>
      <c r="P32" s="364"/>
    </row>
    <row r="33" spans="5:16" ht="18" customHeight="1">
      <c r="E33" s="1171" t="s">
        <v>349</v>
      </c>
      <c r="F33" s="1172"/>
      <c r="G33" s="1172"/>
      <c r="H33" s="1172"/>
      <c r="I33" s="1176"/>
      <c r="J33" s="435"/>
      <c r="K33" s="564"/>
      <c r="L33" s="885">
        <v>0.03</v>
      </c>
      <c r="N33" s="368"/>
      <c r="O33" s="369"/>
      <c r="P33" s="370"/>
    </row>
    <row r="34" spans="8:11" ht="12.75">
      <c r="H34" s="358"/>
      <c r="I34" s="415"/>
      <c r="J34" s="399"/>
      <c r="K34" s="399"/>
    </row>
    <row r="35" spans="5:16" ht="14.25" customHeight="1" thickBot="1">
      <c r="E35" s="891" t="s">
        <v>371</v>
      </c>
      <c r="F35" s="892"/>
      <c r="G35" s="892"/>
      <c r="H35" s="892"/>
      <c r="I35" s="893" t="s">
        <v>46</v>
      </c>
      <c r="J35" s="387"/>
      <c r="K35" s="894"/>
      <c r="L35" s="895"/>
      <c r="N35" s="867" t="s">
        <v>21</v>
      </c>
      <c r="O35" s="868"/>
      <c r="P35" s="869"/>
    </row>
    <row r="36" spans="5:16" ht="12.75">
      <c r="E36" s="753" t="s">
        <v>372</v>
      </c>
      <c r="F36" s="656"/>
      <c r="G36" s="656"/>
      <c r="H36" s="656"/>
      <c r="I36" s="656"/>
      <c r="L36" s="379"/>
      <c r="N36" s="744"/>
      <c r="O36" s="745"/>
      <c r="P36" s="746"/>
    </row>
    <row r="37" spans="5:16" ht="12.75">
      <c r="E37" s="670"/>
      <c r="F37" s="672" t="s">
        <v>374</v>
      </c>
      <c r="G37" s="672"/>
      <c r="H37" s="672"/>
      <c r="I37" s="672"/>
      <c r="L37" s="364"/>
      <c r="N37" s="744"/>
      <c r="O37" s="745"/>
      <c r="P37" s="746"/>
    </row>
    <row r="38" spans="5:16" ht="14.25">
      <c r="E38" s="1154" t="s">
        <v>552</v>
      </c>
      <c r="F38" s="1118"/>
      <c r="G38" s="1118"/>
      <c r="H38" s="1118"/>
      <c r="I38" s="1118"/>
      <c r="J38" s="435"/>
      <c r="L38" s="396">
        <v>0.01</v>
      </c>
      <c r="N38" s="363"/>
      <c r="P38" s="364"/>
    </row>
    <row r="39" spans="5:16" ht="12.75">
      <c r="E39" s="754"/>
      <c r="F39" s="656" t="s">
        <v>282</v>
      </c>
      <c r="G39" s="656"/>
      <c r="H39" s="656"/>
      <c r="I39" s="656"/>
      <c r="L39" s="364"/>
      <c r="N39" s="363"/>
      <c r="P39" s="364"/>
    </row>
    <row r="40" spans="5:16" ht="14.25">
      <c r="E40" s="1178" t="s">
        <v>552</v>
      </c>
      <c r="F40" s="1179"/>
      <c r="G40" s="1179"/>
      <c r="H40" s="1179"/>
      <c r="I40" s="1179"/>
      <c r="J40" s="435"/>
      <c r="L40" s="887">
        <v>0.03</v>
      </c>
      <c r="N40" s="363"/>
      <c r="P40" s="364"/>
    </row>
    <row r="41" spans="5:16" ht="14.25">
      <c r="E41" s="1177" t="s">
        <v>373</v>
      </c>
      <c r="F41" s="1144"/>
      <c r="G41" s="1144"/>
      <c r="H41" s="1144"/>
      <c r="I41" s="1144"/>
      <c r="J41" s="671"/>
      <c r="L41" s="396"/>
      <c r="N41" s="363"/>
      <c r="P41" s="364"/>
    </row>
    <row r="42" spans="5:16" ht="13.5" customHeight="1">
      <c r="E42" s="823"/>
      <c r="F42" s="1146" t="s">
        <v>283</v>
      </c>
      <c r="G42" s="1146"/>
      <c r="H42" s="1146"/>
      <c r="I42" s="1146"/>
      <c r="J42" s="671"/>
      <c r="L42" s="396"/>
      <c r="N42" s="363"/>
      <c r="P42" s="364"/>
    </row>
    <row r="43" spans="5:16" ht="28.5" customHeight="1">
      <c r="E43" s="1195" t="s">
        <v>284</v>
      </c>
      <c r="F43" s="1196"/>
      <c r="G43" s="1196"/>
      <c r="H43" s="1196"/>
      <c r="I43" s="1196"/>
      <c r="J43" s="435"/>
      <c r="K43" s="742"/>
      <c r="L43" s="743">
        <v>0.03</v>
      </c>
      <c r="N43" s="363"/>
      <c r="P43" s="364"/>
    </row>
    <row r="44" spans="5:16" ht="26.25" customHeight="1">
      <c r="E44" s="1197" t="s">
        <v>378</v>
      </c>
      <c r="F44" s="1156"/>
      <c r="G44" s="1156"/>
      <c r="H44" s="1156"/>
      <c r="I44" s="1156"/>
      <c r="J44" s="671"/>
      <c r="L44" s="396"/>
      <c r="N44" s="363"/>
      <c r="P44" s="364"/>
    </row>
    <row r="45" spans="5:16" ht="27" customHeight="1">
      <c r="E45" s="730"/>
      <c r="F45" s="1153" t="s">
        <v>375</v>
      </c>
      <c r="G45" s="1153"/>
      <c r="H45" s="1153"/>
      <c r="I45" s="1157"/>
      <c r="J45" s="888"/>
      <c r="K45" s="769"/>
      <c r="L45" s="887">
        <v>0.03</v>
      </c>
      <c r="N45" s="1201" t="s">
        <v>377</v>
      </c>
      <c r="O45" s="1202"/>
      <c r="P45" s="1203"/>
    </row>
    <row r="46" spans="5:16" ht="37.5" customHeight="1">
      <c r="E46" s="824"/>
      <c r="F46" s="1150" t="s">
        <v>376</v>
      </c>
      <c r="G46" s="1150"/>
      <c r="H46" s="1150"/>
      <c r="I46" s="1151"/>
      <c r="J46" s="888"/>
      <c r="K46" s="889"/>
      <c r="L46" s="890">
        <v>0.05</v>
      </c>
      <c r="N46" s="1204"/>
      <c r="O46" s="1202"/>
      <c r="P46" s="1203"/>
    </row>
    <row r="47" spans="5:16" ht="26.25" customHeight="1">
      <c r="E47" s="1152" t="s">
        <v>379</v>
      </c>
      <c r="F47" s="1153"/>
      <c r="G47" s="1153"/>
      <c r="H47" s="1153"/>
      <c r="I47" s="1153"/>
      <c r="J47" s="671"/>
      <c r="L47" s="396"/>
      <c r="N47" s="363"/>
      <c r="P47" s="364"/>
    </row>
    <row r="48" spans="5:16" ht="24" customHeight="1">
      <c r="E48" s="824"/>
      <c r="F48" s="1181" t="s">
        <v>380</v>
      </c>
      <c r="G48" s="1181"/>
      <c r="H48" s="1181"/>
      <c r="I48" s="1181"/>
      <c r="J48" s="671"/>
      <c r="L48" s="396"/>
      <c r="N48" s="363"/>
      <c r="P48" s="364"/>
    </row>
    <row r="49" spans="5:16" ht="16.5" customHeight="1">
      <c r="E49" s="1171" t="s">
        <v>381</v>
      </c>
      <c r="F49" s="1182"/>
      <c r="G49" s="1182"/>
      <c r="H49" s="1182"/>
      <c r="I49" s="1182"/>
      <c r="J49" s="435"/>
      <c r="K49" s="368"/>
      <c r="L49" s="407">
        <v>0.03</v>
      </c>
      <c r="N49" s="368"/>
      <c r="O49" s="369"/>
      <c r="P49" s="370"/>
    </row>
    <row r="50" spans="5:12" ht="11.25" customHeight="1">
      <c r="E50" s="429"/>
      <c r="F50" s="429"/>
      <c r="G50" s="429"/>
      <c r="H50" s="429"/>
      <c r="I50" s="429"/>
      <c r="L50" s="408"/>
    </row>
    <row r="51" spans="5:16" ht="11.25" customHeight="1">
      <c r="E51" s="1169" t="s">
        <v>385</v>
      </c>
      <c r="F51" s="1170"/>
      <c r="G51" s="1170"/>
      <c r="H51" s="1170"/>
      <c r="I51" s="430" t="s">
        <v>46</v>
      </c>
      <c r="J51" s="433" t="s">
        <v>152</v>
      </c>
      <c r="K51" s="431"/>
      <c r="L51" s="432"/>
      <c r="N51" s="360" t="s">
        <v>21</v>
      </c>
      <c r="O51" s="361"/>
      <c r="P51" s="362"/>
    </row>
    <row r="52" spans="5:16" ht="51.75" customHeight="1">
      <c r="E52" s="1171" t="s">
        <v>386</v>
      </c>
      <c r="F52" s="1172"/>
      <c r="G52" s="1172"/>
      <c r="H52" s="1172"/>
      <c r="I52" s="1172"/>
      <c r="J52" s="435"/>
      <c r="K52" s="564"/>
      <c r="L52" s="566">
        <v>0.01</v>
      </c>
      <c r="N52" s="368"/>
      <c r="O52" s="369"/>
      <c r="P52" s="370"/>
    </row>
    <row r="53" spans="8:11" ht="6" customHeight="1">
      <c r="H53" s="358"/>
      <c r="I53" s="415"/>
      <c r="J53" s="399"/>
      <c r="K53" s="399"/>
    </row>
    <row r="54" spans="5:16" s="416" customFormat="1" ht="28.5" customHeight="1">
      <c r="E54" s="1169" t="s">
        <v>390</v>
      </c>
      <c r="F54" s="1170"/>
      <c r="G54" s="1170"/>
      <c r="H54" s="1170"/>
      <c r="I54" s="386" t="s">
        <v>46</v>
      </c>
      <c r="J54" s="433" t="s">
        <v>152</v>
      </c>
      <c r="K54" s="388"/>
      <c r="L54" s="389"/>
      <c r="N54" s="569" t="s">
        <v>21</v>
      </c>
      <c r="O54" s="570"/>
      <c r="P54" s="571"/>
    </row>
    <row r="55" spans="5:16" s="416" customFormat="1" ht="14.25">
      <c r="E55" s="1199"/>
      <c r="F55" s="1200"/>
      <c r="G55" s="1200"/>
      <c r="H55" s="1200"/>
      <c r="I55" s="411"/>
      <c r="J55" s="666"/>
      <c r="K55" s="413"/>
      <c r="L55" s="414"/>
      <c r="N55" s="667"/>
      <c r="O55" s="668"/>
      <c r="P55" s="669"/>
    </row>
    <row r="56" spans="5:16" s="416" customFormat="1" ht="12.75">
      <c r="E56" s="377" t="s">
        <v>391</v>
      </c>
      <c r="F56" s="378"/>
      <c r="G56" s="378"/>
      <c r="H56" s="378"/>
      <c r="I56" s="378"/>
      <c r="J56" s="378"/>
      <c r="K56" s="378"/>
      <c r="L56" s="379"/>
      <c r="N56" s="1173"/>
      <c r="O56" s="1174"/>
      <c r="P56" s="1175"/>
    </row>
    <row r="57" spans="5:16" s="416" customFormat="1" ht="12.75">
      <c r="E57" s="377" t="s">
        <v>300</v>
      </c>
      <c r="F57" s="378"/>
      <c r="G57" s="378"/>
      <c r="H57" s="378"/>
      <c r="I57" s="378"/>
      <c r="J57" s="533"/>
      <c r="K57" s="378"/>
      <c r="L57" s="396">
        <v>0.03</v>
      </c>
      <c r="N57" s="744"/>
      <c r="O57" s="745"/>
      <c r="P57" s="746"/>
    </row>
    <row r="58" spans="5:16" s="416" customFormat="1" ht="12.75">
      <c r="E58" s="827" t="s">
        <v>186</v>
      </c>
      <c r="F58" s="378"/>
      <c r="G58" s="378"/>
      <c r="H58" s="378"/>
      <c r="I58" s="378"/>
      <c r="J58" s="381"/>
      <c r="K58" s="378"/>
      <c r="L58" s="396"/>
      <c r="N58" s="744"/>
      <c r="O58" s="745"/>
      <c r="P58" s="746"/>
    </row>
    <row r="59" spans="5:16" s="416" customFormat="1" ht="46.5" customHeight="1">
      <c r="E59" s="1205" t="s">
        <v>392</v>
      </c>
      <c r="F59" s="1206"/>
      <c r="G59" s="1206"/>
      <c r="H59" s="1206"/>
      <c r="I59" s="1206"/>
      <c r="J59" s="902"/>
      <c r="K59" s="903"/>
      <c r="L59" s="904">
        <v>0.01</v>
      </c>
      <c r="N59" s="380"/>
      <c r="O59" s="381"/>
      <c r="P59" s="382"/>
    </row>
    <row r="60" spans="5:16" s="416" customFormat="1" ht="21" customHeight="1">
      <c r="E60" s="750"/>
      <c r="L60" s="751"/>
      <c r="N60" s="378"/>
      <c r="O60" s="378"/>
      <c r="P60" s="378"/>
    </row>
    <row r="61" spans="5:16" ht="48.75" customHeight="1" thickBot="1">
      <c r="E61" s="1147" t="s">
        <v>286</v>
      </c>
      <c r="F61" s="1148"/>
      <c r="G61" s="1148"/>
      <c r="H61" s="1148"/>
      <c r="I61" s="1149"/>
      <c r="J61" s="387"/>
      <c r="K61" s="1165" t="s">
        <v>287</v>
      </c>
      <c r="L61" s="1166"/>
      <c r="N61" s="569" t="s">
        <v>21</v>
      </c>
      <c r="O61" s="570"/>
      <c r="P61" s="571"/>
    </row>
    <row r="62" spans="3:16" ht="18" customHeight="1">
      <c r="C62" s="392"/>
      <c r="D62" s="392"/>
      <c r="E62" s="1167" t="s">
        <v>393</v>
      </c>
      <c r="F62" s="1168"/>
      <c r="G62" s="1168"/>
      <c r="H62" s="1168"/>
      <c r="I62" s="1168"/>
      <c r="J62" s="391"/>
      <c r="K62" s="908"/>
      <c r="L62" s="909"/>
      <c r="M62" s="392"/>
      <c r="N62" s="831"/>
      <c r="O62" s="832"/>
      <c r="P62" s="833"/>
    </row>
    <row r="63" spans="3:16" ht="18" customHeight="1">
      <c r="C63" s="392"/>
      <c r="D63" s="392"/>
      <c r="E63" s="1167" t="s">
        <v>394</v>
      </c>
      <c r="F63" s="1168"/>
      <c r="G63" s="1168"/>
      <c r="H63" s="1168"/>
      <c r="I63" s="1168"/>
      <c r="J63" s="435"/>
      <c r="K63" s="392"/>
      <c r="L63" s="408"/>
      <c r="M63" s="392"/>
      <c r="N63" s="831" t="s">
        <v>395</v>
      </c>
      <c r="O63" s="832"/>
      <c r="P63" s="833"/>
    </row>
    <row r="64" spans="5:16" ht="16.5" customHeight="1">
      <c r="E64" s="753" t="s">
        <v>301</v>
      </c>
      <c r="F64" s="656"/>
      <c r="G64" s="656"/>
      <c r="H64" s="656"/>
      <c r="I64" s="656"/>
      <c r="J64" s="392"/>
      <c r="K64" s="392"/>
      <c r="L64" s="379"/>
      <c r="M64" s="738"/>
      <c r="N64" s="831"/>
      <c r="O64" s="832"/>
      <c r="P64" s="833"/>
    </row>
    <row r="65" spans="5:16" ht="18.75" customHeight="1">
      <c r="E65" s="754"/>
      <c r="F65" s="656" t="s">
        <v>396</v>
      </c>
      <c r="G65" s="656"/>
      <c r="H65" s="656"/>
      <c r="I65" s="656"/>
      <c r="J65" s="435"/>
      <c r="K65" s="392"/>
      <c r="L65" s="408">
        <v>0.05</v>
      </c>
      <c r="M65" s="759"/>
      <c r="N65" s="1173"/>
      <c r="O65" s="1174"/>
      <c r="P65" s="1175"/>
    </row>
    <row r="66" spans="5:16" ht="14.25" customHeight="1">
      <c r="E66" s="739"/>
      <c r="F66" s="568" t="s">
        <v>397</v>
      </c>
      <c r="G66" s="740"/>
      <c r="H66" s="740"/>
      <c r="I66" s="755"/>
      <c r="J66" s="567"/>
      <c r="K66" s="568"/>
      <c r="L66" s="757" t="s">
        <v>37</v>
      </c>
      <c r="M66" s="759"/>
      <c r="N66" s="744"/>
      <c r="O66" s="745"/>
      <c r="P66" s="746"/>
    </row>
    <row r="67" spans="5:16" ht="45" customHeight="1">
      <c r="E67" s="1167" t="s">
        <v>288</v>
      </c>
      <c r="F67" s="1168"/>
      <c r="G67" s="1168"/>
      <c r="H67" s="1168"/>
      <c r="I67" s="1168"/>
      <c r="J67" s="435"/>
      <c r="K67" s="557"/>
      <c r="L67" s="408">
        <v>0.03</v>
      </c>
      <c r="M67" s="557"/>
      <c r="N67" s="377"/>
      <c r="O67" s="378"/>
      <c r="P67" s="379"/>
    </row>
    <row r="68" spans="5:16" ht="45.75" customHeight="1">
      <c r="E68" s="1162" t="s">
        <v>289</v>
      </c>
      <c r="F68" s="1163"/>
      <c r="G68" s="1163"/>
      <c r="H68" s="1163"/>
      <c r="I68" s="1163"/>
      <c r="J68" s="435"/>
      <c r="K68" s="654"/>
      <c r="L68" s="758">
        <v>0.03</v>
      </c>
      <c r="M68" s="557"/>
      <c r="N68" s="828"/>
      <c r="O68" s="829"/>
      <c r="P68" s="830"/>
    </row>
    <row r="69" spans="5:16" ht="14.25">
      <c r="E69" s="772"/>
      <c r="F69" s="772"/>
      <c r="G69" s="772"/>
      <c r="H69" s="772"/>
      <c r="I69" s="772"/>
      <c r="J69" s="671"/>
      <c r="K69" s="392"/>
      <c r="L69" s="408"/>
      <c r="M69" s="557"/>
      <c r="N69" s="392"/>
      <c r="O69" s="756"/>
      <c r="P69" s="760"/>
    </row>
    <row r="70" spans="5:16" ht="13.5" customHeight="1" thickBot="1">
      <c r="E70" s="1147" t="s">
        <v>302</v>
      </c>
      <c r="F70" s="1148"/>
      <c r="G70" s="1148"/>
      <c r="H70" s="1148"/>
      <c r="I70" s="1149"/>
      <c r="J70" s="387"/>
      <c r="K70" s="1165" t="s">
        <v>287</v>
      </c>
      <c r="L70" s="1180"/>
      <c r="M70" s="557"/>
      <c r="N70" s="905" t="s">
        <v>21</v>
      </c>
      <c r="O70" s="906"/>
      <c r="P70" s="907"/>
    </row>
    <row r="71" spans="5:16" ht="14.25">
      <c r="E71" s="910" t="s">
        <v>303</v>
      </c>
      <c r="F71" s="911"/>
      <c r="G71" s="911"/>
      <c r="H71" s="911"/>
      <c r="I71" s="911"/>
      <c r="J71" s="435"/>
      <c r="K71" s="564"/>
      <c r="L71" s="407">
        <v>0.01</v>
      </c>
      <c r="M71" s="557"/>
      <c r="N71" s="912"/>
      <c r="O71" s="913"/>
      <c r="P71" s="914"/>
    </row>
    <row r="72" spans="5:12" ht="14.25">
      <c r="E72" s="772"/>
      <c r="F72" s="772"/>
      <c r="G72" s="772"/>
      <c r="H72" s="772"/>
      <c r="I72" s="772"/>
      <c r="J72" s="671"/>
      <c r="K72" s="392"/>
      <c r="L72" s="408"/>
    </row>
    <row r="73" spans="5:16" ht="14.25">
      <c r="E73" s="772"/>
      <c r="F73" s="772"/>
      <c r="G73" s="772"/>
      <c r="H73" s="772"/>
      <c r="I73" s="772"/>
      <c r="J73" s="671"/>
      <c r="K73" s="392"/>
      <c r="L73" s="408"/>
      <c r="P73" s="752"/>
    </row>
    <row r="74" spans="8:11" ht="12.75">
      <c r="H74" s="358"/>
      <c r="I74" s="415"/>
      <c r="J74" s="399"/>
      <c r="K74" s="399"/>
    </row>
    <row r="75" spans="5:12" ht="57.75" customHeight="1">
      <c r="E75" s="1164" t="s">
        <v>285</v>
      </c>
      <c r="F75" s="1164"/>
      <c r="G75" s="1164"/>
      <c r="H75" s="1164"/>
      <c r="I75" s="1164"/>
      <c r="J75" s="1164"/>
      <c r="K75" s="1164"/>
      <c r="L75" s="1164"/>
    </row>
    <row r="76" spans="5:16" ht="12.75">
      <c r="E76" s="738"/>
      <c r="F76" s="738"/>
      <c r="G76" s="738"/>
      <c r="H76" s="738"/>
      <c r="I76" s="738"/>
      <c r="J76" s="738"/>
      <c r="K76" s="738"/>
      <c r="L76" s="738"/>
      <c r="M76" s="738"/>
      <c r="N76" s="1158" t="s">
        <v>119</v>
      </c>
      <c r="O76" s="1159"/>
      <c r="P76" s="1160"/>
    </row>
    <row r="77" spans="5:16" ht="12.75">
      <c r="E77" s="738"/>
      <c r="F77" s="738"/>
      <c r="G77" s="738"/>
      <c r="H77" s="738"/>
      <c r="I77" s="738"/>
      <c r="J77" s="738"/>
      <c r="K77" s="738"/>
      <c r="L77" s="738"/>
      <c r="M77" s="738"/>
      <c r="N77" s="371"/>
      <c r="O77" s="417">
        <v>0.01</v>
      </c>
      <c r="P77" s="747">
        <f>J7+J11+J38+J59+J52+J71+'ERMG1-DCE'!J17+'ERMG1-DCE'!J21+'ERMG1-DCE'!J22</f>
        <v>0</v>
      </c>
    </row>
    <row r="78" spans="14:16" ht="12.75">
      <c r="N78" s="371"/>
      <c r="O78" s="417">
        <v>0.03</v>
      </c>
      <c r="P78" s="373">
        <f>J68+J67+J57+J49+J45+J43+J40+J33+J32+J31+'ERMG2-Dnitrates'!J26+J24+J8+J12+'ERMG1-DCE'!J9+'ERMG1-DCE'!J14+'ERMG1-DCE'!J16</f>
        <v>0</v>
      </c>
    </row>
    <row r="79" spans="5:16" ht="12.75">
      <c r="E79" s="418"/>
      <c r="F79" s="419"/>
      <c r="G79" s="419"/>
      <c r="H79" s="419"/>
      <c r="I79" s="420"/>
      <c r="J79" s="421"/>
      <c r="K79" s="420" t="s">
        <v>10</v>
      </c>
      <c r="L79" s="422"/>
      <c r="N79" s="371"/>
      <c r="O79" s="417">
        <v>0.05</v>
      </c>
      <c r="P79" s="423">
        <f>J65+J46+J9+J13+J21+'ERMG3-oiseaux'!J21+'ERMG3-oiseaux'!J18+'ERMG1-DCE'!J8+'ERMG1-DCE'!J13</f>
        <v>0</v>
      </c>
    </row>
    <row r="80" spans="5:16" ht="13.5" thickBot="1">
      <c r="E80" s="418"/>
      <c r="F80" s="419"/>
      <c r="G80" s="419"/>
      <c r="H80" s="419"/>
      <c r="I80" s="420"/>
      <c r="J80" s="421"/>
      <c r="K80" s="420"/>
      <c r="L80" s="422"/>
      <c r="N80" s="371"/>
      <c r="O80" s="417">
        <v>0.07</v>
      </c>
      <c r="P80" s="423">
        <f>J20+J5</f>
        <v>0</v>
      </c>
    </row>
    <row r="81" spans="5:16" ht="13.5" thickBot="1">
      <c r="E81" s="418"/>
      <c r="F81" s="419"/>
      <c r="G81" s="419"/>
      <c r="H81" s="419"/>
      <c r="I81" s="421"/>
      <c r="J81" s="424"/>
      <c r="K81" s="420" t="s">
        <v>11</v>
      </c>
      <c r="L81" s="425">
        <f>IF(P81&gt;0,20,IF(P80&gt;0,7,IF(P79&gt;0,5,IF(P78&gt;0,3,IF(P77&gt;0,1,0)))))</f>
        <v>0</v>
      </c>
      <c r="M81" s="426"/>
      <c r="N81" s="374"/>
      <c r="O81" s="434" t="s">
        <v>37</v>
      </c>
      <c r="P81" s="427">
        <f>J19+J66</f>
        <v>0</v>
      </c>
    </row>
    <row r="83" ht="12.75">
      <c r="P83" s="752"/>
    </row>
  </sheetData>
  <sheetProtection/>
  <mergeCells count="48">
    <mergeCell ref="N45:P46"/>
    <mergeCell ref="E59:I59"/>
    <mergeCell ref="E61:I61"/>
    <mergeCell ref="E62:I62"/>
    <mergeCell ref="E63:I63"/>
    <mergeCell ref="A1:P2"/>
    <mergeCell ref="E4:H4"/>
    <mergeCell ref="N65:P65"/>
    <mergeCell ref="E5:I5"/>
    <mergeCell ref="F12:I12"/>
    <mergeCell ref="F13:I13"/>
    <mergeCell ref="E10:I10"/>
    <mergeCell ref="F11:I11"/>
    <mergeCell ref="N6:P7"/>
    <mergeCell ref="N10:P10"/>
    <mergeCell ref="E43:I43"/>
    <mergeCell ref="E44:I44"/>
    <mergeCell ref="E15:O15"/>
    <mergeCell ref="E31:I31"/>
    <mergeCell ref="E54:H55"/>
    <mergeCell ref="F7:I7"/>
    <mergeCell ref="N76:P76"/>
    <mergeCell ref="E14:L14"/>
    <mergeCell ref="E68:I68"/>
    <mergeCell ref="E75:L75"/>
    <mergeCell ref="K61:L61"/>
    <mergeCell ref="E67:I67"/>
    <mergeCell ref="E51:H51"/>
    <mergeCell ref="E52:I52"/>
    <mergeCell ref="N56:P56"/>
    <mergeCell ref="E33:I33"/>
    <mergeCell ref="E26:I26"/>
    <mergeCell ref="E41:I41"/>
    <mergeCell ref="E40:I40"/>
    <mergeCell ref="K70:L70"/>
    <mergeCell ref="F48:I48"/>
    <mergeCell ref="E49:I49"/>
    <mergeCell ref="E70:I70"/>
    <mergeCell ref="F46:I46"/>
    <mergeCell ref="E47:I47"/>
    <mergeCell ref="E38:I38"/>
    <mergeCell ref="E25:I25"/>
    <mergeCell ref="F45:I45"/>
    <mergeCell ref="F8:I8"/>
    <mergeCell ref="F9:I9"/>
    <mergeCell ref="E19:I19"/>
    <mergeCell ref="E32:I32"/>
    <mergeCell ref="F42:I42"/>
  </mergeCells>
  <printOptions/>
  <pageMargins left="0.5905511811023623" right="0.5905511811023623" top="0.3937007874015748" bottom="0.3937007874015748" header="0.2362204724409449" footer="0.2362204724409449"/>
  <pageSetup horizontalDpi="600" verticalDpi="600" orientation="landscape" paperSize="9"/>
  <headerFooter alignWithMargins="0">
    <oddHeader>&amp;C&amp;8sous réserve de modif du MAA dans sa note&amp;R&amp;8infos à jour le &amp;D</oddHeader>
    <oddFooter>&amp;L&amp;"Arial Narrow,Gras"&amp;9Réalisation Chambre Régionale d'Occitanie (CRAO)&amp;C&amp;"Arial Narrow,Gras"&amp;9La responsabilité de la CRAO ne saurait être engagée.&amp;R&amp;"Arial Narrow,Gras"&amp;9Seules les informations déposées dans TéléPAC par le Ministère font foi .</oddFooter>
  </headerFooter>
  <rowBreaks count="1" manualBreakCount="1">
    <brk id="28" max="15" man="1"/>
  </rowBreaks>
  <drawing r:id="rId3"/>
  <legacyDrawing r:id="rId2"/>
</worksheet>
</file>

<file path=xl/worksheets/sheet5.xml><?xml version="1.0" encoding="utf-8"?>
<worksheet xmlns="http://schemas.openxmlformats.org/spreadsheetml/2006/main" xmlns:r="http://schemas.openxmlformats.org/officeDocument/2006/relationships">
  <sheetPr codeName="Feuil5"/>
  <dimension ref="A1:P27"/>
  <sheetViews>
    <sheetView zoomScale="90" zoomScaleNormal="90" zoomScaleSheetLayoutView="100" zoomScalePageLayoutView="0" workbookViewId="0" topLeftCell="A1">
      <selection activeCell="P9" sqref="P9"/>
    </sheetView>
  </sheetViews>
  <sheetFormatPr defaultColWidth="11.421875" defaultRowHeight="12.75"/>
  <cols>
    <col min="1" max="1" width="1.421875" style="0" customWidth="1"/>
    <col min="4" max="4" width="11.421875" style="0" hidden="1" customWidth="1"/>
    <col min="8" max="8" width="11.00390625" style="0" customWidth="1"/>
    <col min="9" max="9" width="13.28125" style="0" customWidth="1"/>
    <col min="10" max="10" width="3.7109375" style="0" customWidth="1"/>
    <col min="11" max="11" width="3.28125" style="0" customWidth="1"/>
    <col min="12" max="12" width="7.7109375" style="0" customWidth="1"/>
    <col min="13" max="13" width="7.421875" style="0" customWidth="1"/>
    <col min="14" max="14" width="6.140625" style="0" customWidth="1"/>
    <col min="15" max="15" width="8.421875" style="0" customWidth="1"/>
  </cols>
  <sheetData>
    <row r="1" spans="1:16" ht="12.75">
      <c r="A1" s="1119" t="s">
        <v>73</v>
      </c>
      <c r="B1" s="1120"/>
      <c r="C1" s="1120"/>
      <c r="D1" s="1120"/>
      <c r="E1" s="1120"/>
      <c r="F1" s="1120"/>
      <c r="G1" s="1120"/>
      <c r="H1" s="1120"/>
      <c r="I1" s="1120"/>
      <c r="J1" s="1120"/>
      <c r="K1" s="1120"/>
      <c r="L1" s="1120"/>
      <c r="M1" s="1120"/>
      <c r="N1" s="1120"/>
      <c r="O1" s="1120"/>
      <c r="P1" s="1121"/>
    </row>
    <row r="2" spans="1:16" ht="13.5" thickBot="1">
      <c r="A2" s="1122"/>
      <c r="B2" s="1123"/>
      <c r="C2" s="1123"/>
      <c r="D2" s="1123"/>
      <c r="E2" s="1123"/>
      <c r="F2" s="1123"/>
      <c r="G2" s="1123"/>
      <c r="H2" s="1123"/>
      <c r="I2" s="1123"/>
      <c r="J2" s="1123"/>
      <c r="K2" s="1123"/>
      <c r="L2" s="1123"/>
      <c r="M2" s="1123"/>
      <c r="N2" s="1123"/>
      <c r="O2" s="1123"/>
      <c r="P2" s="1124"/>
    </row>
    <row r="3" spans="1:15" ht="12.75">
      <c r="A3" s="5"/>
      <c r="B3" s="5"/>
      <c r="C3" s="5"/>
      <c r="D3" s="5"/>
      <c r="E3" s="5"/>
      <c r="F3" s="5"/>
      <c r="G3" s="5"/>
      <c r="H3" s="5"/>
      <c r="I3" s="5"/>
      <c r="J3" s="5"/>
      <c r="K3" s="5"/>
      <c r="L3" s="5"/>
      <c r="M3" s="5"/>
      <c r="N3" s="5"/>
      <c r="O3" s="5"/>
    </row>
    <row r="4" spans="1:15" ht="12.75">
      <c r="A4" s="5"/>
      <c r="B4" s="5"/>
      <c r="C4" s="5"/>
      <c r="D4" s="5"/>
      <c r="E4" s="5"/>
      <c r="F4" s="5"/>
      <c r="G4" s="5"/>
      <c r="H4" s="5"/>
      <c r="I4" s="5"/>
      <c r="J4" s="5"/>
      <c r="K4" s="5"/>
      <c r="L4" s="5"/>
      <c r="M4" s="5"/>
      <c r="N4" s="5"/>
      <c r="O4" s="5"/>
    </row>
    <row r="5" spans="1:15" ht="12.75">
      <c r="A5" s="5"/>
      <c r="B5" s="5"/>
      <c r="C5" s="5"/>
      <c r="D5" s="5"/>
      <c r="E5" s="5"/>
      <c r="F5" s="5"/>
      <c r="G5" s="5"/>
      <c r="H5" s="5"/>
      <c r="I5" s="5"/>
      <c r="J5" s="5"/>
      <c r="K5" s="5"/>
      <c r="L5" s="5"/>
      <c r="M5" s="5"/>
      <c r="N5" s="5"/>
      <c r="O5" s="5"/>
    </row>
    <row r="6" spans="8:12" ht="13.5" thickBot="1">
      <c r="H6" s="3"/>
      <c r="L6" s="31"/>
    </row>
    <row r="7" spans="5:16" ht="13.5" thickBot="1">
      <c r="E7" s="126" t="s">
        <v>28</v>
      </c>
      <c r="F7" s="127"/>
      <c r="G7" s="127"/>
      <c r="H7" s="127"/>
      <c r="I7" s="128" t="s">
        <v>46</v>
      </c>
      <c r="J7" s="129"/>
      <c r="K7" s="127"/>
      <c r="L7" s="130"/>
      <c r="N7" s="51" t="s">
        <v>23</v>
      </c>
      <c r="O7" s="52"/>
      <c r="P7" s="53"/>
    </row>
    <row r="8" spans="5:16" ht="12.75">
      <c r="E8" s="164" t="s">
        <v>202</v>
      </c>
      <c r="F8" s="148"/>
      <c r="G8" s="148"/>
      <c r="H8" s="148"/>
      <c r="I8" s="148"/>
      <c r="J8" s="148"/>
      <c r="K8" s="148"/>
      <c r="L8" s="627"/>
      <c r="N8" s="1"/>
      <c r="P8" s="7"/>
    </row>
    <row r="9" spans="5:16" ht="12.75">
      <c r="E9" s="628" t="s">
        <v>185</v>
      </c>
      <c r="F9" s="148"/>
      <c r="G9" s="148"/>
      <c r="H9" s="148"/>
      <c r="I9" s="148"/>
      <c r="J9" s="595"/>
      <c r="K9" s="148"/>
      <c r="L9" s="629">
        <v>0.05</v>
      </c>
      <c r="N9" s="1"/>
      <c r="P9" s="7"/>
    </row>
    <row r="10" spans="5:16" ht="12.75">
      <c r="E10" s="16"/>
      <c r="F10" s="17"/>
      <c r="G10" s="17"/>
      <c r="H10" s="17"/>
      <c r="I10" s="17"/>
      <c r="J10" s="17"/>
      <c r="K10" s="17"/>
      <c r="L10" s="18"/>
      <c r="N10" s="1"/>
      <c r="P10" s="7"/>
    </row>
    <row r="11" spans="5:16" ht="12.75">
      <c r="E11" s="6" t="s">
        <v>238</v>
      </c>
      <c r="L11" s="7"/>
      <c r="N11" s="1"/>
      <c r="P11" s="7"/>
    </row>
    <row r="12" spans="5:16" ht="12.75">
      <c r="E12" s="164" t="s">
        <v>239</v>
      </c>
      <c r="F12" s="148"/>
      <c r="G12" s="148"/>
      <c r="H12" s="148"/>
      <c r="I12" s="148"/>
      <c r="J12" s="22"/>
      <c r="L12" s="13">
        <v>0.05</v>
      </c>
      <c r="N12" s="1"/>
      <c r="P12" s="7"/>
    </row>
    <row r="13" spans="5:16" ht="12.75">
      <c r="E13" s="356" t="s">
        <v>151</v>
      </c>
      <c r="F13" s="357"/>
      <c r="G13" s="357"/>
      <c r="H13" s="357"/>
      <c r="I13" s="357"/>
      <c r="J13" s="14"/>
      <c r="K13" s="14"/>
      <c r="L13" s="15"/>
      <c r="N13" s="19"/>
      <c r="O13" s="20"/>
      <c r="P13" s="21"/>
    </row>
    <row r="14" spans="5:16" ht="12.75">
      <c r="E14" s="3"/>
      <c r="H14" s="3"/>
      <c r="J14" s="3"/>
      <c r="K14" s="3"/>
      <c r="L14" s="3"/>
      <c r="N14" s="4"/>
      <c r="O14" s="4"/>
      <c r="P14" s="4"/>
    </row>
    <row r="15" spans="5:16" ht="12.75">
      <c r="E15" s="1207"/>
      <c r="F15" s="1207"/>
      <c r="G15" s="1207"/>
      <c r="H15" s="1207"/>
      <c r="I15" s="1207"/>
      <c r="J15" s="1207"/>
      <c r="K15" s="1207"/>
      <c r="L15" s="1207"/>
      <c r="M15" s="85"/>
      <c r="N15" s="85"/>
      <c r="O15" s="85"/>
      <c r="P15" s="85"/>
    </row>
    <row r="16" spans="5:16" ht="12.75">
      <c r="E16" s="1207"/>
      <c r="F16" s="1207"/>
      <c r="G16" s="1207"/>
      <c r="H16" s="1207"/>
      <c r="I16" s="1207"/>
      <c r="J16" s="1207"/>
      <c r="K16" s="1207"/>
      <c r="L16" s="1207"/>
      <c r="M16" s="85"/>
      <c r="N16" s="85"/>
      <c r="O16" s="85"/>
      <c r="P16" s="85"/>
    </row>
    <row r="18" spans="5:16" ht="12.75">
      <c r="E18" s="85" t="s">
        <v>1</v>
      </c>
      <c r="F18" s="85"/>
      <c r="J18" s="3"/>
      <c r="K18" s="3"/>
      <c r="L18" s="3"/>
      <c r="N18" s="4"/>
      <c r="O18" s="4"/>
      <c r="P18" s="4"/>
    </row>
    <row r="19" spans="5:6" ht="12.75">
      <c r="E19" s="85" t="s">
        <v>2</v>
      </c>
      <c r="F19" s="85"/>
    </row>
    <row r="27" ht="12.75">
      <c r="B27">
        <v>21</v>
      </c>
    </row>
  </sheetData>
  <sheetProtection/>
  <mergeCells count="2">
    <mergeCell ref="A1:P2"/>
    <mergeCell ref="E15:L16"/>
  </mergeCells>
  <printOptions/>
  <pageMargins left="0.5905511811023623" right="0.5905511811023623" top="0.3937007874015748" bottom="0.3937007874015748" header="0.2362204724409449" footer="0.2362204724409449"/>
  <pageSetup horizontalDpi="600" verticalDpi="600" orientation="landscape" paperSize="9"/>
  <headerFooter alignWithMargins="0">
    <oddHeader>&amp;C&amp;8sous réserve de modif du MAA dans sa note&amp;R&amp;8infos à jour le &amp;D</oddHeader>
    <oddFooter>&amp;L&amp;"Arial Narrow,Gras"&amp;9Réalisation Chambre Régionale d'Occitanie (CRAO)&amp;C&amp;"Arial Narrow,Gras"&amp;9La responsabilité de la CRAO ne saurait être engagée.&amp;R&amp;"Arial Narrow,Gras"&amp;9Seules les informations déposées dans TéléPAC par le Ministère font foi .</oddFooter>
  </headerFooter>
  <drawing r:id="rId1"/>
</worksheet>
</file>

<file path=xl/worksheets/sheet6.xml><?xml version="1.0" encoding="utf-8"?>
<worksheet xmlns="http://schemas.openxmlformats.org/spreadsheetml/2006/main" xmlns:r="http://schemas.openxmlformats.org/officeDocument/2006/relationships">
  <sheetPr codeName="Feuil6"/>
  <dimension ref="A1:U112"/>
  <sheetViews>
    <sheetView zoomScale="80" zoomScaleNormal="80" zoomScalePageLayoutView="0" workbookViewId="0" topLeftCell="A64">
      <selection activeCell="C103" sqref="C103"/>
    </sheetView>
  </sheetViews>
  <sheetFormatPr defaultColWidth="11.421875" defaultRowHeight="12.75"/>
  <cols>
    <col min="1" max="1" width="1.421875" style="0" customWidth="1"/>
    <col min="2" max="2" width="8.7109375" style="0" customWidth="1"/>
    <col min="3" max="3" width="9.421875" style="0" customWidth="1"/>
    <col min="4" max="4" width="2.7109375" style="5" customWidth="1"/>
    <col min="5" max="9" width="10.421875" style="0" customWidth="1"/>
    <col min="10" max="10" width="3.7109375" style="0" customWidth="1"/>
    <col min="11" max="11" width="3.28125" style="0" customWidth="1"/>
    <col min="12" max="12" width="6.421875" style="3" customWidth="1"/>
    <col min="13" max="13" width="6.00390625" style="0" customWidth="1"/>
    <col min="14" max="14" width="9.7109375" style="359" customWidth="1"/>
    <col min="15" max="15" width="8.28125" style="359" customWidth="1"/>
    <col min="16" max="16" width="12.28125" style="359" customWidth="1"/>
  </cols>
  <sheetData>
    <row r="1" spans="1:16" ht="12.75">
      <c r="A1" s="1119" t="s">
        <v>80</v>
      </c>
      <c r="B1" s="1120"/>
      <c r="C1" s="1120"/>
      <c r="D1" s="1120"/>
      <c r="E1" s="1120"/>
      <c r="F1" s="1120"/>
      <c r="G1" s="1120"/>
      <c r="H1" s="1120"/>
      <c r="I1" s="1120"/>
      <c r="J1" s="1120"/>
      <c r="K1" s="1120"/>
      <c r="L1" s="1120"/>
      <c r="M1" s="1120"/>
      <c r="N1" s="1120"/>
      <c r="O1" s="1120"/>
      <c r="P1" s="1121"/>
    </row>
    <row r="2" spans="1:16" ht="13.5" thickBot="1">
      <c r="A2" s="1122"/>
      <c r="B2" s="1123"/>
      <c r="C2" s="1123"/>
      <c r="D2" s="1123"/>
      <c r="E2" s="1123"/>
      <c r="F2" s="1123"/>
      <c r="G2" s="1123"/>
      <c r="H2" s="1123"/>
      <c r="I2" s="1123"/>
      <c r="J2" s="1123"/>
      <c r="K2" s="1123"/>
      <c r="L2" s="1123"/>
      <c r="M2" s="1123"/>
      <c r="N2" s="1123"/>
      <c r="O2" s="1123"/>
      <c r="P2" s="1124"/>
    </row>
    <row r="3" spans="1:16" ht="12.75">
      <c r="A3" s="120"/>
      <c r="B3" s="120"/>
      <c r="C3" s="120"/>
      <c r="D3" s="120"/>
      <c r="E3" s="120"/>
      <c r="F3" s="120"/>
      <c r="G3" s="120"/>
      <c r="H3" s="120"/>
      <c r="I3" s="120"/>
      <c r="J3" s="120"/>
      <c r="K3" s="120"/>
      <c r="L3" s="120"/>
      <c r="M3" s="120"/>
      <c r="N3" s="120"/>
      <c r="O3" s="120"/>
      <c r="P3" s="120"/>
    </row>
    <row r="4" spans="1:16" ht="12.75">
      <c r="A4" s="120"/>
      <c r="B4" s="120"/>
      <c r="C4" s="120"/>
      <c r="D4" s="120">
        <v>1</v>
      </c>
      <c r="E4" s="919" t="s">
        <v>398</v>
      </c>
      <c r="F4" s="920"/>
      <c r="G4" s="920"/>
      <c r="H4" s="920"/>
      <c r="I4" s="921" t="s">
        <v>46</v>
      </c>
      <c r="J4" s="918"/>
      <c r="K4" s="920"/>
      <c r="L4" s="922"/>
      <c r="M4" s="120"/>
      <c r="N4" s="120"/>
      <c r="O4" s="120"/>
      <c r="P4" s="120"/>
    </row>
    <row r="5" spans="1:16" ht="12.75">
      <c r="A5" s="120"/>
      <c r="B5" s="120"/>
      <c r="C5" s="120"/>
      <c r="D5" s="120"/>
      <c r="E5" s="929"/>
      <c r="F5" s="376"/>
      <c r="G5" s="376"/>
      <c r="H5" s="376"/>
      <c r="I5" s="376"/>
      <c r="J5" s="923"/>
      <c r="K5" s="3"/>
      <c r="L5" s="134"/>
      <c r="M5" s="120"/>
      <c r="N5" s="120"/>
      <c r="O5" s="120"/>
      <c r="P5" s="120"/>
    </row>
    <row r="6" spans="1:16" ht="12.75">
      <c r="A6" s="120"/>
      <c r="B6" s="120"/>
      <c r="C6" s="120"/>
      <c r="D6" s="120"/>
      <c r="E6" s="935" t="s">
        <v>399</v>
      </c>
      <c r="F6" s="376"/>
      <c r="G6" s="376"/>
      <c r="H6" s="376"/>
      <c r="I6" s="376"/>
      <c r="J6" s="3"/>
      <c r="K6" s="3"/>
      <c r="L6" s="553"/>
      <c r="M6" s="120"/>
      <c r="N6" s="120"/>
      <c r="O6" s="120"/>
      <c r="P6" s="120"/>
    </row>
    <row r="7" spans="1:16" ht="12.75">
      <c r="A7" s="120"/>
      <c r="B7" s="120"/>
      <c r="C7" s="120"/>
      <c r="D7" s="120"/>
      <c r="E7" s="770"/>
      <c r="F7" s="771"/>
      <c r="G7" s="771"/>
      <c r="H7" s="771"/>
      <c r="I7" s="771"/>
      <c r="J7" s="14"/>
      <c r="K7" s="14"/>
      <c r="L7" s="924"/>
      <c r="M7" s="120"/>
      <c r="N7" s="120"/>
      <c r="O7" s="120"/>
      <c r="P7" s="120"/>
    </row>
    <row r="8" spans="1:16" ht="12.75">
      <c r="A8" s="120"/>
      <c r="B8" s="120"/>
      <c r="C8" s="120"/>
      <c r="D8" s="120"/>
      <c r="E8" s="120"/>
      <c r="F8" s="120"/>
      <c r="G8" s="120"/>
      <c r="H8" s="120"/>
      <c r="I8" s="120"/>
      <c r="J8" s="120"/>
      <c r="K8" s="120"/>
      <c r="L8" s="120"/>
      <c r="M8" s="120"/>
      <c r="N8" s="120"/>
      <c r="O8" s="120"/>
      <c r="P8" s="120"/>
    </row>
    <row r="9" spans="4:16" ht="13.5" thickBot="1">
      <c r="D9" s="5">
        <v>3</v>
      </c>
      <c r="E9" s="135" t="s">
        <v>408</v>
      </c>
      <c r="F9" s="136"/>
      <c r="G9" s="136"/>
      <c r="H9" s="136"/>
      <c r="I9" s="137" t="s">
        <v>46</v>
      </c>
      <c r="J9" s="138"/>
      <c r="K9" s="136"/>
      <c r="L9" s="603"/>
      <c r="N9" s="360" t="s">
        <v>21</v>
      </c>
      <c r="O9" s="361"/>
      <c r="P9" s="362"/>
    </row>
    <row r="10" spans="5:16" ht="12.75">
      <c r="E10" s="1249" t="s">
        <v>400</v>
      </c>
      <c r="F10" s="1250"/>
      <c r="G10" s="1250"/>
      <c r="H10" s="1250"/>
      <c r="I10" s="1251"/>
      <c r="J10" s="27"/>
      <c r="K10" s="14"/>
      <c r="L10" s="618">
        <v>0.03</v>
      </c>
      <c r="N10" s="365"/>
      <c r="O10" s="366"/>
      <c r="P10" s="367"/>
    </row>
    <row r="11" spans="1:15" ht="12.75">
      <c r="A11" s="5"/>
      <c r="B11" s="5"/>
      <c r="C11" s="5"/>
      <c r="E11" s="5"/>
      <c r="F11" s="5"/>
      <c r="G11" s="5"/>
      <c r="H11" s="5"/>
      <c r="I11" s="5"/>
      <c r="J11" s="5"/>
      <c r="K11" s="5"/>
      <c r="L11" s="598"/>
      <c r="M11" s="5"/>
      <c r="N11" s="5"/>
      <c r="O11" s="5"/>
    </row>
    <row r="12" spans="4:16" ht="12.75">
      <c r="D12" s="5">
        <v>4</v>
      </c>
      <c r="E12" s="139" t="s">
        <v>81</v>
      </c>
      <c r="F12" s="140"/>
      <c r="G12" s="140"/>
      <c r="H12" s="140"/>
      <c r="I12" s="141" t="s">
        <v>46</v>
      </c>
      <c r="J12" s="146"/>
      <c r="K12" s="140"/>
      <c r="L12" s="599"/>
      <c r="N12" s="360" t="s">
        <v>21</v>
      </c>
      <c r="O12" s="361"/>
      <c r="P12" s="362"/>
    </row>
    <row r="13" spans="5:16" ht="12.75">
      <c r="E13" s="929" t="s">
        <v>402</v>
      </c>
      <c r="F13" s="376"/>
      <c r="G13" s="376"/>
      <c r="H13" s="376"/>
      <c r="I13" s="930"/>
      <c r="J13" s="931"/>
      <c r="K13" s="376"/>
      <c r="L13" s="932"/>
      <c r="N13" s="393"/>
      <c r="O13" s="394"/>
      <c r="P13" s="395"/>
    </row>
    <row r="14" spans="5:16" ht="12.75">
      <c r="E14" s="929" t="s">
        <v>403</v>
      </c>
      <c r="F14" s="376"/>
      <c r="G14" s="376"/>
      <c r="H14" s="376"/>
      <c r="I14" s="930"/>
      <c r="J14" s="933"/>
      <c r="K14" s="376"/>
      <c r="L14" s="932" t="s">
        <v>406</v>
      </c>
      <c r="N14" s="393"/>
      <c r="O14" s="394"/>
      <c r="P14" s="395"/>
    </row>
    <row r="15" spans="5:16" ht="12.75">
      <c r="E15" s="929" t="s">
        <v>404</v>
      </c>
      <c r="F15" s="376"/>
      <c r="G15" s="376"/>
      <c r="H15" s="376"/>
      <c r="I15" s="930"/>
      <c r="J15" s="931"/>
      <c r="K15" s="376"/>
      <c r="L15" s="934" t="s">
        <v>407</v>
      </c>
      <c r="N15" s="393"/>
      <c r="O15" s="394"/>
      <c r="P15" s="395"/>
    </row>
    <row r="16" spans="5:16" ht="12.75">
      <c r="E16" s="929" t="s">
        <v>405</v>
      </c>
      <c r="F16" s="376"/>
      <c r="G16" s="376"/>
      <c r="H16" s="376"/>
      <c r="I16" s="930"/>
      <c r="J16" s="376"/>
      <c r="K16" s="376"/>
      <c r="L16" s="931"/>
      <c r="N16" s="393"/>
      <c r="O16" s="394"/>
      <c r="P16" s="395"/>
    </row>
    <row r="17" spans="5:16" ht="12.75">
      <c r="E17" s="928" t="s">
        <v>401</v>
      </c>
      <c r="J17" s="3"/>
      <c r="K17" s="3"/>
      <c r="L17" s="134"/>
      <c r="N17" s="1241"/>
      <c r="O17" s="1242"/>
      <c r="P17" s="1243"/>
    </row>
    <row r="18" spans="5:16" ht="12.75">
      <c r="E18" s="133" t="s">
        <v>83</v>
      </c>
      <c r="J18" s="29"/>
      <c r="K18" s="3"/>
      <c r="L18" s="553" t="s">
        <v>37</v>
      </c>
      <c r="N18" s="925"/>
      <c r="O18" s="391"/>
      <c r="P18" s="926"/>
    </row>
    <row r="19" spans="5:16" ht="12.75">
      <c r="E19" s="6" t="s">
        <v>274</v>
      </c>
      <c r="J19" s="14"/>
      <c r="K19" s="3"/>
      <c r="L19" s="596"/>
      <c r="N19" s="925"/>
      <c r="O19" s="391"/>
      <c r="P19" s="926"/>
    </row>
    <row r="20" spans="5:16" ht="12.75">
      <c r="E20" s="6" t="s">
        <v>83</v>
      </c>
      <c r="J20" s="29"/>
      <c r="K20" s="3"/>
      <c r="L20" s="596">
        <v>0.05</v>
      </c>
      <c r="N20" s="925"/>
      <c r="O20" s="656"/>
      <c r="P20" s="927"/>
    </row>
    <row r="21" spans="5:16" ht="12" customHeight="1">
      <c r="E21" s="6" t="s">
        <v>275</v>
      </c>
      <c r="J21" s="23"/>
      <c r="L21" s="600"/>
      <c r="N21" s="377"/>
      <c r="O21" s="378"/>
      <c r="P21" s="379"/>
    </row>
    <row r="22" spans="5:16" ht="12" customHeight="1">
      <c r="E22" s="6" t="s">
        <v>82</v>
      </c>
      <c r="J22" s="22"/>
      <c r="L22" s="600">
        <v>0.03</v>
      </c>
      <c r="N22" s="377"/>
      <c r="O22" s="378"/>
      <c r="P22" s="379"/>
    </row>
    <row r="23" spans="5:16" ht="12" customHeight="1">
      <c r="E23" s="2" t="s">
        <v>276</v>
      </c>
      <c r="J23" s="23"/>
      <c r="L23" s="600"/>
      <c r="N23" s="377"/>
      <c r="O23" s="378"/>
      <c r="P23" s="379"/>
    </row>
    <row r="24" spans="5:16" ht="12.75">
      <c r="E24" s="26" t="s">
        <v>83</v>
      </c>
      <c r="F24" s="9"/>
      <c r="G24" s="9"/>
      <c r="H24" s="9"/>
      <c r="I24" s="9"/>
      <c r="J24" s="22"/>
      <c r="K24" s="14"/>
      <c r="L24" s="597">
        <v>0.03</v>
      </c>
      <c r="N24" s="380"/>
      <c r="O24" s="381"/>
      <c r="P24" s="382"/>
    </row>
    <row r="25" spans="8:11" ht="10.5" customHeight="1">
      <c r="H25" s="3"/>
      <c r="I25" s="77"/>
      <c r="J25" s="77"/>
      <c r="K25" s="93"/>
    </row>
    <row r="26" ht="6" customHeight="1"/>
    <row r="27" spans="4:16" s="148" customFormat="1" ht="12.75">
      <c r="D27" s="5">
        <v>5</v>
      </c>
      <c r="E27" s="718" t="s">
        <v>184</v>
      </c>
      <c r="F27" s="719"/>
      <c r="G27" s="719"/>
      <c r="H27" s="719"/>
      <c r="I27" s="721" t="s">
        <v>46</v>
      </c>
      <c r="J27" s="763"/>
      <c r="K27" s="719"/>
      <c r="L27" s="720"/>
      <c r="M27"/>
      <c r="N27" s="1229" t="s">
        <v>21</v>
      </c>
      <c r="O27" s="1230"/>
      <c r="P27" s="1231"/>
    </row>
    <row r="28" spans="4:16" s="148" customFormat="1" ht="13.5">
      <c r="D28" s="5"/>
      <c r="E28" s="774" t="s">
        <v>305</v>
      </c>
      <c r="I28" s="627"/>
      <c r="J28" s="595"/>
      <c r="K28" s="652"/>
      <c r="L28" s="600">
        <v>0.03</v>
      </c>
      <c r="M28"/>
      <c r="N28" s="363"/>
      <c r="O28" s="359"/>
      <c r="P28" s="364"/>
    </row>
    <row r="29" spans="4:16" s="148" customFormat="1" ht="15.75">
      <c r="D29" s="5"/>
      <c r="E29" s="774" t="s">
        <v>409</v>
      </c>
      <c r="L29" s="617"/>
      <c r="M29"/>
      <c r="N29" s="938"/>
      <c r="O29" s="939"/>
      <c r="P29" s="940"/>
    </row>
    <row r="30" spans="4:16" s="148" customFormat="1" ht="13.5">
      <c r="D30" s="5"/>
      <c r="E30" s="774" t="s">
        <v>280</v>
      </c>
      <c r="L30" s="617"/>
      <c r="M30"/>
      <c r="N30" s="925"/>
      <c r="O30" s="941"/>
      <c r="P30" s="942"/>
    </row>
    <row r="31" spans="4:16" s="148" customFormat="1" ht="13.5">
      <c r="D31" s="5"/>
      <c r="E31" s="774" t="s">
        <v>306</v>
      </c>
      <c r="J31" s="595"/>
      <c r="K31" s="652"/>
      <c r="L31" s="600">
        <v>0.03</v>
      </c>
      <c r="M31"/>
      <c r="N31" s="925"/>
      <c r="O31" s="941"/>
      <c r="P31" s="942"/>
    </row>
    <row r="32" spans="4:16" s="148" customFormat="1" ht="13.5">
      <c r="D32" s="5"/>
      <c r="E32" s="775" t="s">
        <v>307</v>
      </c>
      <c r="F32" s="357"/>
      <c r="G32" s="357"/>
      <c r="H32" s="357"/>
      <c r="I32" s="357"/>
      <c r="J32" s="357"/>
      <c r="K32" s="357"/>
      <c r="L32" s="762"/>
      <c r="M32"/>
      <c r="N32" s="368"/>
      <c r="O32" s="369"/>
      <c r="P32" s="370"/>
    </row>
    <row r="33" spans="4:16" s="148" customFormat="1" ht="12.75">
      <c r="D33" s="556"/>
      <c r="E33" s="161"/>
      <c r="K33" s="131"/>
      <c r="L33" s="937"/>
      <c r="N33" s="1227"/>
      <c r="O33" s="1228"/>
      <c r="P33" s="1228"/>
    </row>
    <row r="34" spans="4:16" ht="25.5" customHeight="1">
      <c r="D34" s="5">
        <v>6</v>
      </c>
      <c r="E34" s="1244" t="s">
        <v>410</v>
      </c>
      <c r="F34" s="1245"/>
      <c r="G34" s="1245"/>
      <c r="H34" s="1245"/>
      <c r="I34" s="954" t="s">
        <v>46</v>
      </c>
      <c r="J34" s="951"/>
      <c r="K34" s="561"/>
      <c r="L34" s="602"/>
      <c r="N34" s="1229" t="s">
        <v>21</v>
      </c>
      <c r="O34" s="1230"/>
      <c r="P34" s="1231"/>
    </row>
    <row r="35" spans="4:16" s="148" customFormat="1" ht="17.25" customHeight="1">
      <c r="D35" s="556"/>
      <c r="E35" s="1252" t="s">
        <v>411</v>
      </c>
      <c r="F35" s="1253"/>
      <c r="G35" s="1253"/>
      <c r="H35" s="1253"/>
      <c r="I35" s="1253"/>
      <c r="J35" s="952"/>
      <c r="K35" s="945"/>
      <c r="L35" s="946"/>
      <c r="N35" s="943"/>
      <c r="O35" s="556"/>
      <c r="P35" s="944"/>
    </row>
    <row r="36" spans="4:16" s="148" customFormat="1" ht="17.25" customHeight="1">
      <c r="D36" s="556"/>
      <c r="E36" s="1211" t="s">
        <v>553</v>
      </c>
      <c r="F36" s="1212"/>
      <c r="G36" s="1212"/>
      <c r="H36" s="1212"/>
      <c r="I36" s="1212"/>
      <c r="J36" s="952"/>
      <c r="K36" s="945"/>
      <c r="L36" s="946"/>
      <c r="N36" s="943"/>
      <c r="O36" s="556"/>
      <c r="P36" s="944"/>
    </row>
    <row r="37" spans="4:16" s="148" customFormat="1" ht="17.25" customHeight="1">
      <c r="D37" s="556"/>
      <c r="E37" s="1130" t="s">
        <v>412</v>
      </c>
      <c r="F37" s="1131"/>
      <c r="G37" s="1131"/>
      <c r="H37" s="1131"/>
      <c r="I37" s="1131"/>
      <c r="J37" s="952"/>
      <c r="K37" s="945"/>
      <c r="L37" s="946"/>
      <c r="N37" s="943"/>
      <c r="O37" s="556"/>
      <c r="P37" s="944"/>
    </row>
    <row r="38" spans="4:16" s="148" customFormat="1" ht="14.25" customHeight="1">
      <c r="D38" s="556"/>
      <c r="E38" s="1130" t="s">
        <v>413</v>
      </c>
      <c r="F38" s="1131"/>
      <c r="G38" s="1131"/>
      <c r="H38" s="1131"/>
      <c r="I38" s="1131"/>
      <c r="J38" s="952"/>
      <c r="K38" s="945"/>
      <c r="L38" s="946"/>
      <c r="N38" s="943"/>
      <c r="O38" s="556"/>
      <c r="P38" s="944"/>
    </row>
    <row r="39" spans="4:16" s="148" customFormat="1" ht="17.25" customHeight="1">
      <c r="D39" s="556"/>
      <c r="E39" s="947" t="s">
        <v>414</v>
      </c>
      <c r="F39" s="948"/>
      <c r="G39" s="948"/>
      <c r="H39" s="948"/>
      <c r="I39" s="948"/>
      <c r="J39" s="952"/>
      <c r="K39" s="945"/>
      <c r="L39" s="946"/>
      <c r="N39" s="943"/>
      <c r="O39" s="556"/>
      <c r="P39" s="944"/>
    </row>
    <row r="40" spans="4:16" s="148" customFormat="1" ht="17.25" customHeight="1">
      <c r="D40" s="556"/>
      <c r="E40" s="1211" t="s">
        <v>415</v>
      </c>
      <c r="F40" s="1212"/>
      <c r="G40" s="1212"/>
      <c r="H40" s="1212"/>
      <c r="I40" s="1212"/>
      <c r="J40" s="952"/>
      <c r="K40" s="945"/>
      <c r="L40" s="946"/>
      <c r="N40" s="943"/>
      <c r="O40" s="556"/>
      <c r="P40" s="944"/>
    </row>
    <row r="41" spans="5:16" ht="12.75">
      <c r="E41" s="935" t="s">
        <v>416</v>
      </c>
      <c r="F41" s="931"/>
      <c r="G41" s="931"/>
      <c r="H41" s="931"/>
      <c r="I41" s="931"/>
      <c r="J41" s="949"/>
      <c r="K41" s="931"/>
      <c r="L41" s="950">
        <v>0.03</v>
      </c>
      <c r="N41" s="80"/>
      <c r="O41" s="79"/>
      <c r="P41" s="81"/>
    </row>
    <row r="42" spans="5:16" ht="12.75">
      <c r="E42" s="935" t="s">
        <v>417</v>
      </c>
      <c r="F42" s="931"/>
      <c r="G42" s="931"/>
      <c r="H42" s="931"/>
      <c r="I42" s="931"/>
      <c r="J42" s="376"/>
      <c r="K42" s="931"/>
      <c r="L42" s="950"/>
      <c r="N42" s="80"/>
      <c r="O42" s="79"/>
      <c r="P42" s="81"/>
    </row>
    <row r="43" spans="5:16" ht="12.75">
      <c r="E43" s="935" t="s">
        <v>418</v>
      </c>
      <c r="F43" s="376"/>
      <c r="G43" s="376"/>
      <c r="H43" s="376"/>
      <c r="I43" s="376"/>
      <c r="J43" s="376"/>
      <c r="K43" s="931"/>
      <c r="L43" s="950"/>
      <c r="N43" s="80"/>
      <c r="O43" s="79"/>
      <c r="P43" s="81"/>
    </row>
    <row r="44" spans="5:16" ht="24" customHeight="1">
      <c r="E44" s="1222" t="s">
        <v>555</v>
      </c>
      <c r="F44" s="1223"/>
      <c r="G44" s="1223"/>
      <c r="H44" s="1223"/>
      <c r="I44" s="1224"/>
      <c r="J44" s="949"/>
      <c r="K44" s="931"/>
      <c r="L44" s="950">
        <v>0.05</v>
      </c>
      <c r="N44" s="80"/>
      <c r="O44" s="79"/>
      <c r="P44" s="81"/>
    </row>
    <row r="45" spans="5:16" ht="12.75">
      <c r="E45" s="716" t="s">
        <v>422</v>
      </c>
      <c r="F45" s="148"/>
      <c r="G45" s="148"/>
      <c r="H45" s="148"/>
      <c r="I45" s="148"/>
      <c r="J45" s="717"/>
      <c r="K45" s="148"/>
      <c r="L45" s="600"/>
      <c r="N45" s="363"/>
      <c r="P45" s="364"/>
    </row>
    <row r="46" spans="5:16" ht="12.75">
      <c r="E46" s="727" t="s">
        <v>209</v>
      </c>
      <c r="F46" s="161"/>
      <c r="G46" s="161"/>
      <c r="H46" s="161"/>
      <c r="I46" s="148"/>
      <c r="J46" s="357"/>
      <c r="K46" s="148"/>
      <c r="L46" s="600"/>
      <c r="N46" s="363"/>
      <c r="P46" s="364"/>
    </row>
    <row r="47" spans="5:16" ht="12.75">
      <c r="E47" s="727" t="s">
        <v>420</v>
      </c>
      <c r="F47" s="161"/>
      <c r="G47" s="161"/>
      <c r="H47" s="161"/>
      <c r="I47" s="148"/>
      <c r="J47" s="595"/>
      <c r="K47" s="148"/>
      <c r="L47" s="600">
        <v>0.03</v>
      </c>
      <c r="N47" s="363"/>
      <c r="P47" s="364"/>
    </row>
    <row r="48" spans="5:16" ht="12.75">
      <c r="E48" s="727" t="s">
        <v>419</v>
      </c>
      <c r="F48" s="161"/>
      <c r="G48" s="161"/>
      <c r="H48" s="161"/>
      <c r="I48" s="148"/>
      <c r="J48" s="717"/>
      <c r="K48" s="148"/>
      <c r="L48" s="600"/>
      <c r="N48" s="363"/>
      <c r="P48" s="364"/>
    </row>
    <row r="49" spans="5:16" ht="12.75">
      <c r="E49" s="953" t="s">
        <v>304</v>
      </c>
      <c r="F49" s="835"/>
      <c r="G49" s="835"/>
      <c r="H49" s="835"/>
      <c r="I49" s="357"/>
      <c r="J49" s="357"/>
      <c r="K49" s="357"/>
      <c r="L49" s="597"/>
      <c r="N49" s="368"/>
      <c r="O49" s="369"/>
      <c r="P49" s="370"/>
    </row>
    <row r="50" spans="2:16" ht="28.5" customHeight="1">
      <c r="B50" s="1239" t="s">
        <v>421</v>
      </c>
      <c r="C50" s="1239"/>
      <c r="D50" s="1239"/>
      <c r="E50" s="1239"/>
      <c r="F50" s="1239"/>
      <c r="G50" s="1239"/>
      <c r="H50" s="1239"/>
      <c r="I50" s="1239"/>
      <c r="J50" s="1239"/>
      <c r="K50" s="1239"/>
      <c r="L50" s="1239"/>
      <c r="M50" s="1239"/>
      <c r="N50" s="1239"/>
      <c r="O50" s="1239"/>
      <c r="P50" s="1239"/>
    </row>
    <row r="51" spans="4:21" ht="31.5" customHeight="1" thickBot="1">
      <c r="D51" s="5">
        <v>7</v>
      </c>
      <c r="E51" s="1213" t="s">
        <v>423</v>
      </c>
      <c r="F51" s="1214"/>
      <c r="G51" s="1214"/>
      <c r="H51" s="1214"/>
      <c r="I51" s="1215"/>
      <c r="J51" s="138"/>
      <c r="K51" s="955"/>
      <c r="L51" s="956"/>
      <c r="N51" s="1246" t="s">
        <v>21</v>
      </c>
      <c r="O51" s="1247"/>
      <c r="P51" s="1248"/>
      <c r="U51" s="3"/>
    </row>
    <row r="52" spans="4:21" s="148" customFormat="1" ht="13.5">
      <c r="D52" s="556"/>
      <c r="E52" s="1132" t="s">
        <v>425</v>
      </c>
      <c r="F52" s="1240"/>
      <c r="G52" s="1240"/>
      <c r="H52" s="1240"/>
      <c r="I52" s="1240"/>
      <c r="J52" s="931"/>
      <c r="K52" s="376"/>
      <c r="L52" s="932"/>
      <c r="N52" s="393"/>
      <c r="O52" s="394"/>
      <c r="P52" s="395"/>
      <c r="U52" s="131"/>
    </row>
    <row r="53" spans="4:21" s="148" customFormat="1" ht="12.75">
      <c r="D53" s="556"/>
      <c r="E53" s="1132" t="s">
        <v>424</v>
      </c>
      <c r="F53" s="1133"/>
      <c r="G53" s="1133"/>
      <c r="H53" s="1133"/>
      <c r="I53" s="1133"/>
      <c r="J53" s="931"/>
      <c r="K53" s="376"/>
      <c r="L53" s="932"/>
      <c r="N53" s="393"/>
      <c r="O53" s="394"/>
      <c r="P53" s="395"/>
      <c r="U53" s="131"/>
    </row>
    <row r="54" spans="4:21" s="148" customFormat="1" ht="12.75">
      <c r="D54" s="556"/>
      <c r="E54" s="935" t="s">
        <v>426</v>
      </c>
      <c r="F54" s="960"/>
      <c r="G54" s="960"/>
      <c r="H54" s="960"/>
      <c r="I54" s="930"/>
      <c r="J54" s="931"/>
      <c r="K54" s="376"/>
      <c r="L54" s="932"/>
      <c r="N54" s="393"/>
      <c r="O54" s="394"/>
      <c r="P54" s="395"/>
      <c r="Q54" s="600"/>
      <c r="U54" s="131"/>
    </row>
    <row r="55" spans="4:21" s="148" customFormat="1" ht="12.75">
      <c r="D55" s="556"/>
      <c r="E55" s="929" t="s">
        <v>427</v>
      </c>
      <c r="F55" s="960"/>
      <c r="G55" s="960"/>
      <c r="H55" s="960"/>
      <c r="I55" s="930"/>
      <c r="J55" s="933"/>
      <c r="K55" s="376"/>
      <c r="L55" s="950">
        <v>0.03</v>
      </c>
      <c r="N55" s="393"/>
      <c r="O55" s="394"/>
      <c r="P55" s="395"/>
      <c r="U55" s="131"/>
    </row>
    <row r="56" spans="4:21" s="148" customFormat="1" ht="12.75">
      <c r="D56" s="556"/>
      <c r="E56" s="935" t="s">
        <v>428</v>
      </c>
      <c r="F56" s="960"/>
      <c r="G56" s="960"/>
      <c r="H56" s="960"/>
      <c r="I56" s="930"/>
      <c r="J56" s="931"/>
      <c r="K56" s="376"/>
      <c r="L56" s="932"/>
      <c r="N56" s="393"/>
      <c r="O56" s="394"/>
      <c r="P56" s="395"/>
      <c r="U56" s="131"/>
    </row>
    <row r="57" spans="4:21" s="148" customFormat="1" ht="12.75">
      <c r="D57" s="556"/>
      <c r="E57" s="935" t="s">
        <v>429</v>
      </c>
      <c r="F57" s="960"/>
      <c r="G57" s="960"/>
      <c r="H57" s="960"/>
      <c r="I57" s="930"/>
      <c r="J57" s="931"/>
      <c r="K57" s="376"/>
      <c r="L57" s="932"/>
      <c r="N57" s="393"/>
      <c r="O57" s="394"/>
      <c r="P57" s="395"/>
      <c r="U57" s="131"/>
    </row>
    <row r="58" spans="4:21" s="148" customFormat="1" ht="12.75">
      <c r="D58" s="556"/>
      <c r="E58" s="929" t="s">
        <v>430</v>
      </c>
      <c r="F58" s="960"/>
      <c r="G58" s="960"/>
      <c r="H58" s="960"/>
      <c r="I58" s="930"/>
      <c r="J58" s="931"/>
      <c r="K58" s="376"/>
      <c r="L58" s="932"/>
      <c r="N58" s="393"/>
      <c r="O58" s="394"/>
      <c r="P58" s="395"/>
      <c r="U58" s="131"/>
    </row>
    <row r="59" spans="4:21" s="148" customFormat="1" ht="12.75">
      <c r="D59" s="556"/>
      <c r="E59" s="770" t="s">
        <v>431</v>
      </c>
      <c r="F59" s="961"/>
      <c r="G59" s="961"/>
      <c r="H59" s="961"/>
      <c r="I59" s="962"/>
      <c r="J59" s="933"/>
      <c r="K59" s="771"/>
      <c r="L59" s="963">
        <v>0.03</v>
      </c>
      <c r="N59" s="957"/>
      <c r="O59" s="958"/>
      <c r="P59" s="959"/>
      <c r="U59" s="131"/>
    </row>
    <row r="60" spans="2:16" ht="12.75">
      <c r="B60" s="120"/>
      <c r="C60" s="120"/>
      <c r="D60" s="120"/>
      <c r="E60" s="120"/>
      <c r="F60" s="120"/>
      <c r="G60" s="120"/>
      <c r="H60" s="120"/>
      <c r="I60" s="120"/>
      <c r="J60" s="120"/>
      <c r="K60" s="120"/>
      <c r="L60" s="59"/>
      <c r="M60" s="120"/>
      <c r="N60" s="120"/>
      <c r="O60" s="120"/>
      <c r="P60" s="120"/>
    </row>
    <row r="61" spans="4:16" ht="12.75">
      <c r="D61" s="5">
        <v>8</v>
      </c>
      <c r="E61" s="967" t="s">
        <v>200</v>
      </c>
      <c r="F61" s="968"/>
      <c r="G61" s="968"/>
      <c r="H61" s="968"/>
      <c r="I61" s="969" t="s">
        <v>46</v>
      </c>
      <c r="J61" s="605"/>
      <c r="K61" s="968"/>
      <c r="L61" s="970"/>
      <c r="N61" s="1236" t="s">
        <v>21</v>
      </c>
      <c r="O61" s="1237"/>
      <c r="P61" s="1238"/>
    </row>
    <row r="62" spans="5:16" ht="18.75" customHeight="1">
      <c r="E62" s="929" t="s">
        <v>442</v>
      </c>
      <c r="F62" s="376"/>
      <c r="G62" s="376"/>
      <c r="H62" s="376"/>
      <c r="I62" s="930"/>
      <c r="J62" s="931"/>
      <c r="K62" s="376"/>
      <c r="L62" s="932"/>
      <c r="N62" s="1232"/>
      <c r="O62" s="1233"/>
      <c r="P62" s="1234"/>
    </row>
    <row r="63" spans="5:16" ht="15" customHeight="1">
      <c r="E63" s="935" t="s">
        <v>438</v>
      </c>
      <c r="F63" s="376"/>
      <c r="G63" s="376"/>
      <c r="H63" s="376"/>
      <c r="I63" s="930"/>
      <c r="J63" s="376"/>
      <c r="K63" s="376"/>
      <c r="L63" s="932"/>
      <c r="N63" s="1232"/>
      <c r="O63" s="1233"/>
      <c r="P63" s="1234"/>
    </row>
    <row r="64" spans="5:16" ht="18.75" customHeight="1">
      <c r="E64" s="929" t="s">
        <v>439</v>
      </c>
      <c r="F64" s="376"/>
      <c r="G64" s="376"/>
      <c r="H64" s="376"/>
      <c r="I64" s="930"/>
      <c r="J64" s="931"/>
      <c r="K64" s="376"/>
      <c r="L64" s="932"/>
      <c r="N64" s="1232"/>
      <c r="O64" s="1233"/>
      <c r="P64" s="1234"/>
    </row>
    <row r="65" spans="5:16" ht="18.75" customHeight="1">
      <c r="E65" s="929" t="s">
        <v>443</v>
      </c>
      <c r="F65" s="376"/>
      <c r="G65" s="376"/>
      <c r="H65" s="376"/>
      <c r="I65" s="930"/>
      <c r="J65" s="931"/>
      <c r="K65" s="376"/>
      <c r="L65" s="932"/>
      <c r="N65" s="1232"/>
      <c r="O65" s="1233"/>
      <c r="P65" s="1234"/>
    </row>
    <row r="66" spans="5:16" ht="12" customHeight="1">
      <c r="E66" s="929" t="s">
        <v>440</v>
      </c>
      <c r="F66" s="376"/>
      <c r="G66" s="376"/>
      <c r="H66" s="376"/>
      <c r="I66" s="930"/>
      <c r="J66" s="931"/>
      <c r="K66" s="376"/>
      <c r="L66" s="932"/>
      <c r="N66" s="1232"/>
      <c r="O66" s="1233"/>
      <c r="P66" s="1234"/>
    </row>
    <row r="67" spans="5:16" ht="17.25" customHeight="1">
      <c r="E67" s="929" t="s">
        <v>441</v>
      </c>
      <c r="F67" s="376"/>
      <c r="G67" s="376"/>
      <c r="H67" s="376"/>
      <c r="I67" s="930"/>
      <c r="J67" s="933"/>
      <c r="K67" s="376"/>
      <c r="L67" s="950">
        <v>0.03</v>
      </c>
      <c r="N67" s="1232"/>
      <c r="O67" s="1233"/>
      <c r="P67" s="1234"/>
    </row>
    <row r="68" spans="5:16" ht="18" customHeight="1">
      <c r="E68" s="974" t="s">
        <v>208</v>
      </c>
      <c r="F68" s="975"/>
      <c r="G68" s="975"/>
      <c r="H68" s="975"/>
      <c r="I68" s="976"/>
      <c r="J68" s="931"/>
      <c r="K68" s="376"/>
      <c r="L68" s="932"/>
      <c r="N68" s="1232"/>
      <c r="O68" s="1233"/>
      <c r="P68" s="1234"/>
    </row>
    <row r="69" spans="5:16" ht="15" customHeight="1">
      <c r="E69" s="977" t="s">
        <v>432</v>
      </c>
      <c r="F69" s="978"/>
      <c r="G69" s="978"/>
      <c r="H69" s="978"/>
      <c r="I69" s="979"/>
      <c r="J69" s="980"/>
      <c r="K69" s="769"/>
      <c r="L69" s="932" t="s">
        <v>433</v>
      </c>
      <c r="N69" s="1216" t="s">
        <v>444</v>
      </c>
      <c r="O69" s="1217"/>
      <c r="P69" s="1235"/>
    </row>
    <row r="70" spans="5:16" ht="12.75" customHeight="1">
      <c r="E70" s="981" t="s">
        <v>434</v>
      </c>
      <c r="F70" s="978"/>
      <c r="G70" s="978"/>
      <c r="H70" s="978"/>
      <c r="I70" s="979"/>
      <c r="J70" s="980"/>
      <c r="K70" s="769"/>
      <c r="L70" s="773">
        <v>0.01</v>
      </c>
      <c r="N70" s="857"/>
      <c r="O70" s="858"/>
      <c r="P70" s="859"/>
    </row>
    <row r="71" spans="5:16" ht="12.75">
      <c r="E71" s="981" t="s">
        <v>435</v>
      </c>
      <c r="F71" s="982"/>
      <c r="G71" s="982"/>
      <c r="H71" s="982"/>
      <c r="I71" s="982"/>
      <c r="J71" s="949"/>
      <c r="K71" s="931"/>
      <c r="L71" s="983">
        <v>0.03</v>
      </c>
      <c r="N71" s="733"/>
      <c r="O71" s="734"/>
      <c r="P71" s="735"/>
    </row>
    <row r="72" spans="5:16" ht="12.75">
      <c r="E72" s="981" t="s">
        <v>436</v>
      </c>
      <c r="F72" s="982"/>
      <c r="G72" s="982"/>
      <c r="H72" s="982"/>
      <c r="I72" s="982"/>
      <c r="J72" s="949"/>
      <c r="K72" s="931"/>
      <c r="L72" s="983">
        <v>0.05</v>
      </c>
      <c r="N72" s="733"/>
      <c r="O72" s="734"/>
      <c r="P72" s="735"/>
    </row>
    <row r="73" spans="5:16" ht="12.75">
      <c r="E73" s="984" t="s">
        <v>437</v>
      </c>
      <c r="F73" s="985"/>
      <c r="G73" s="985"/>
      <c r="H73" s="985"/>
      <c r="I73" s="985"/>
      <c r="J73" s="986"/>
      <c r="K73" s="987"/>
      <c r="L73" s="988" t="s">
        <v>37</v>
      </c>
      <c r="N73" s="733"/>
      <c r="O73" s="734"/>
      <c r="P73" s="735"/>
    </row>
    <row r="74" spans="5:16" ht="12.75">
      <c r="E74" s="736" t="s">
        <v>210</v>
      </c>
      <c r="F74" s="728"/>
      <c r="G74" s="728"/>
      <c r="H74" s="728"/>
      <c r="I74" s="728"/>
      <c r="J74" s="166"/>
      <c r="K74" s="166"/>
      <c r="L74" s="553"/>
      <c r="N74" s="733"/>
      <c r="O74" s="734"/>
      <c r="P74" s="735"/>
    </row>
    <row r="75" spans="5:16" ht="12.75">
      <c r="E75" s="736" t="s">
        <v>211</v>
      </c>
      <c r="F75" s="728"/>
      <c r="G75" s="728"/>
      <c r="H75" s="728"/>
      <c r="I75" s="728"/>
      <c r="J75" s="562"/>
      <c r="K75" s="392"/>
      <c r="L75" s="428">
        <v>0.01</v>
      </c>
      <c r="N75" s="733"/>
      <c r="O75" s="734"/>
      <c r="P75" s="735"/>
    </row>
    <row r="76" spans="5:16" ht="12.75">
      <c r="E76" s="736" t="s">
        <v>212</v>
      </c>
      <c r="F76" s="728"/>
      <c r="G76" s="728"/>
      <c r="H76" s="728"/>
      <c r="I76" s="728"/>
      <c r="J76" s="166"/>
      <c r="K76" s="166"/>
      <c r="L76" s="553"/>
      <c r="N76" s="733"/>
      <c r="O76" s="734"/>
      <c r="P76" s="735"/>
    </row>
    <row r="77" spans="5:16" ht="12.75">
      <c r="E77" s="730" t="s">
        <v>432</v>
      </c>
      <c r="F77" s="728"/>
      <c r="G77" s="728"/>
      <c r="H77" s="728"/>
      <c r="I77" s="728"/>
      <c r="J77" s="604"/>
      <c r="K77" s="166"/>
      <c r="L77" s="964" t="s">
        <v>406</v>
      </c>
      <c r="N77" s="1216" t="s">
        <v>444</v>
      </c>
      <c r="O77" s="1217"/>
      <c r="P77" s="735"/>
    </row>
    <row r="78" spans="5:16" ht="18" customHeight="1">
      <c r="E78" s="730" t="s">
        <v>445</v>
      </c>
      <c r="F78" s="729"/>
      <c r="G78" s="729"/>
      <c r="H78" s="729"/>
      <c r="I78" s="729"/>
      <c r="J78" s="562"/>
      <c r="K78" s="392"/>
      <c r="L78" s="428">
        <v>0.01</v>
      </c>
      <c r="N78" s="1219"/>
      <c r="O78" s="1220"/>
      <c r="P78" s="1221"/>
    </row>
    <row r="79" spans="5:16" ht="12.75">
      <c r="E79" s="727" t="s">
        <v>337</v>
      </c>
      <c r="F79" s="728"/>
      <c r="G79" s="728"/>
      <c r="H79" s="728"/>
      <c r="I79" s="728"/>
      <c r="J79" s="610"/>
      <c r="K79" s="131"/>
      <c r="L79" s="619"/>
      <c r="N79" s="611"/>
      <c r="O79" s="612"/>
      <c r="P79" s="613"/>
    </row>
    <row r="80" spans="5:16" ht="12.75">
      <c r="E80" s="727" t="s">
        <v>204</v>
      </c>
      <c r="F80" s="728"/>
      <c r="G80" s="728"/>
      <c r="H80" s="728"/>
      <c r="I80" s="728"/>
      <c r="J80" s="595"/>
      <c r="K80" s="131"/>
      <c r="L80" s="596">
        <v>0.03</v>
      </c>
      <c r="N80" s="611"/>
      <c r="O80" s="612"/>
      <c r="P80" s="613"/>
    </row>
    <row r="81" spans="5:16" ht="12.75">
      <c r="E81" s="727" t="s">
        <v>446</v>
      </c>
      <c r="F81" s="728"/>
      <c r="G81" s="728"/>
      <c r="H81" s="728"/>
      <c r="I81" s="728"/>
      <c r="J81" s="148"/>
      <c r="K81" s="131"/>
      <c r="L81" s="596"/>
      <c r="N81" s="611"/>
      <c r="O81" s="612"/>
      <c r="P81" s="613"/>
    </row>
    <row r="82" spans="5:16" ht="12.75">
      <c r="E82" s="727" t="s">
        <v>447</v>
      </c>
      <c r="F82" s="728"/>
      <c r="G82" s="728"/>
      <c r="H82" s="728"/>
      <c r="I82" s="728"/>
      <c r="J82" s="595"/>
      <c r="K82" s="131"/>
      <c r="L82" s="596">
        <v>0.05</v>
      </c>
      <c r="N82" s="611"/>
      <c r="O82" s="612"/>
      <c r="P82" s="613"/>
    </row>
    <row r="83" spans="5:17" ht="12.75">
      <c r="E83" s="731" t="s">
        <v>448</v>
      </c>
      <c r="F83" s="728"/>
      <c r="G83" s="728"/>
      <c r="H83" s="728"/>
      <c r="I83" s="728"/>
      <c r="J83" s="965"/>
      <c r="K83" s="166"/>
      <c r="L83" s="553"/>
      <c r="N83" s="611"/>
      <c r="O83" s="612"/>
      <c r="P83" s="613"/>
      <c r="Q83" s="620"/>
    </row>
    <row r="84" spans="5:17" ht="12.75">
      <c r="E84" s="731" t="s">
        <v>449</v>
      </c>
      <c r="F84" s="728"/>
      <c r="G84" s="728"/>
      <c r="H84" s="728"/>
      <c r="I84" s="728"/>
      <c r="J84" s="604"/>
      <c r="K84" s="166"/>
      <c r="L84" s="553" t="s">
        <v>37</v>
      </c>
      <c r="N84" s="611"/>
      <c r="O84" s="612"/>
      <c r="P84" s="613"/>
      <c r="Q84" s="620"/>
    </row>
    <row r="85" spans="5:17" ht="12.75">
      <c r="E85" s="736" t="s">
        <v>450</v>
      </c>
      <c r="F85" s="728"/>
      <c r="G85" s="728"/>
      <c r="H85" s="728"/>
      <c r="I85" s="728"/>
      <c r="J85" s="166"/>
      <c r="K85" s="166"/>
      <c r="L85" s="553"/>
      <c r="N85" s="611"/>
      <c r="O85" s="612"/>
      <c r="P85" s="613"/>
      <c r="Q85" s="620"/>
    </row>
    <row r="86" spans="4:17" s="25" customFormat="1" ht="12.75">
      <c r="D86" s="79"/>
      <c r="E86" s="6" t="s">
        <v>451</v>
      </c>
      <c r="F86" s="966"/>
      <c r="G86" s="966"/>
      <c r="H86" s="966"/>
      <c r="I86" s="966"/>
      <c r="J86" s="595"/>
      <c r="K86" s="936"/>
      <c r="L86" s="596">
        <v>0.03</v>
      </c>
      <c r="N86" s="611"/>
      <c r="O86" s="612"/>
      <c r="P86" s="613"/>
      <c r="Q86" s="620"/>
    </row>
    <row r="87" spans="4:16" s="620" customFormat="1" ht="12.75">
      <c r="D87" s="621"/>
      <c r="E87" s="736" t="s">
        <v>215</v>
      </c>
      <c r="F87" s="737"/>
      <c r="G87" s="732"/>
      <c r="H87" s="732"/>
      <c r="I87" s="732"/>
      <c r="J87" s="622"/>
      <c r="K87" s="622"/>
      <c r="L87" s="623"/>
      <c r="N87" s="722"/>
      <c r="O87" s="624"/>
      <c r="P87" s="723"/>
    </row>
    <row r="88" spans="4:17" s="620" customFormat="1" ht="12.75">
      <c r="D88" s="621"/>
      <c r="E88" s="971" t="s">
        <v>452</v>
      </c>
      <c r="F88" s="972"/>
      <c r="G88" s="973"/>
      <c r="H88" s="973"/>
      <c r="I88" s="973"/>
      <c r="J88" s="625"/>
      <c r="K88" s="626"/>
      <c r="L88" s="597">
        <v>0.03</v>
      </c>
      <c r="N88" s="724"/>
      <c r="O88" s="725"/>
      <c r="P88" s="726"/>
      <c r="Q88"/>
    </row>
    <row r="89" spans="4:11" ht="12.75">
      <c r="D89" s="555"/>
      <c r="E89" s="167"/>
      <c r="I89" s="77"/>
      <c r="J89" s="77"/>
      <c r="K89" s="93"/>
    </row>
    <row r="90" spans="4:15" ht="12.75">
      <c r="D90" s="606"/>
      <c r="E90" s="25" t="s">
        <v>201</v>
      </c>
      <c r="F90" s="25"/>
      <c r="G90" s="25"/>
      <c r="H90" s="25"/>
      <c r="I90" s="25"/>
      <c r="J90" s="25"/>
      <c r="K90" s="25"/>
      <c r="M90" s="25"/>
      <c r="N90" s="378"/>
      <c r="O90" s="378"/>
    </row>
    <row r="91" spans="4:15" ht="12.75">
      <c r="D91" s="606"/>
      <c r="E91" s="1218" t="s">
        <v>206</v>
      </c>
      <c r="F91" s="1218"/>
      <c r="G91" s="1218"/>
      <c r="H91" s="1218"/>
      <c r="I91" s="1218"/>
      <c r="J91" s="1218"/>
      <c r="K91" s="1218"/>
      <c r="L91" s="1218"/>
      <c r="M91" s="1218"/>
      <c r="N91" s="1218"/>
      <c r="O91" s="1218"/>
    </row>
    <row r="92" ht="12.75">
      <c r="E92" s="25" t="s">
        <v>205</v>
      </c>
    </row>
    <row r="93" ht="12.75">
      <c r="E93" s="25" t="s">
        <v>214</v>
      </c>
    </row>
    <row r="94" ht="12.75">
      <c r="E94" s="25" t="s">
        <v>213</v>
      </c>
    </row>
    <row r="95" spans="4:16" s="148" customFormat="1" ht="12.75">
      <c r="D95" s="5">
        <v>9</v>
      </c>
      <c r="E95" s="919" t="s">
        <v>453</v>
      </c>
      <c r="F95" s="920"/>
      <c r="G95" s="920"/>
      <c r="H95" s="920"/>
      <c r="I95" s="993" t="s">
        <v>46</v>
      </c>
      <c r="J95" s="918"/>
      <c r="K95" s="920"/>
      <c r="L95" s="922"/>
      <c r="M95"/>
      <c r="N95" s="1208" t="s">
        <v>21</v>
      </c>
      <c r="O95" s="1209"/>
      <c r="P95" s="1210"/>
    </row>
    <row r="96" spans="4:16" s="148" customFormat="1" ht="13.5">
      <c r="D96" s="5"/>
      <c r="E96" s="989" t="s">
        <v>454</v>
      </c>
      <c r="F96" s="376"/>
      <c r="G96" s="376"/>
      <c r="H96" s="376"/>
      <c r="I96" s="990"/>
      <c r="J96" s="949"/>
      <c r="K96" s="991"/>
      <c r="L96" s="950">
        <v>0.01</v>
      </c>
      <c r="M96"/>
      <c r="N96" s="997"/>
      <c r="O96" s="769"/>
      <c r="P96" s="899"/>
    </row>
    <row r="97" spans="4:16" s="148" customFormat="1" ht="15.75">
      <c r="D97" s="5"/>
      <c r="E97" s="989" t="s">
        <v>455</v>
      </c>
      <c r="F97" s="376"/>
      <c r="G97" s="376"/>
      <c r="H97" s="376"/>
      <c r="I97" s="376"/>
      <c r="J97" s="376"/>
      <c r="K97" s="376"/>
      <c r="L97" s="932"/>
      <c r="M97"/>
      <c r="N97" s="998"/>
      <c r="O97" s="999"/>
      <c r="P97" s="1000"/>
    </row>
    <row r="98" spans="4:16" s="148" customFormat="1" ht="13.5">
      <c r="D98" s="5"/>
      <c r="E98" s="989" t="s">
        <v>456</v>
      </c>
      <c r="F98" s="376"/>
      <c r="G98" s="376"/>
      <c r="H98" s="376"/>
      <c r="I98" s="376"/>
      <c r="J98" s="949"/>
      <c r="K98" s="376"/>
      <c r="L98" s="932" t="s">
        <v>406</v>
      </c>
      <c r="M98"/>
      <c r="N98" s="761" t="s">
        <v>444</v>
      </c>
      <c r="O98" s="1001"/>
      <c r="P98" s="1002"/>
    </row>
    <row r="99" spans="4:16" s="148" customFormat="1" ht="13.5">
      <c r="D99" s="5"/>
      <c r="E99" s="989" t="s">
        <v>457</v>
      </c>
      <c r="F99" s="376"/>
      <c r="G99" s="376"/>
      <c r="H99" s="376"/>
      <c r="I99" s="376"/>
      <c r="J99" s="992"/>
      <c r="K99" s="376"/>
      <c r="L99" s="950"/>
      <c r="M99"/>
      <c r="N99" s="761"/>
      <c r="O99" s="1001"/>
      <c r="P99" s="1002"/>
    </row>
    <row r="100" spans="4:16" s="148" customFormat="1" ht="13.5">
      <c r="D100" s="5"/>
      <c r="E100" s="989" t="s">
        <v>458</v>
      </c>
      <c r="F100" s="376"/>
      <c r="G100" s="376"/>
      <c r="H100" s="376"/>
      <c r="I100" s="376"/>
      <c r="J100" s="949"/>
      <c r="K100" s="376"/>
      <c r="L100" s="950">
        <v>0.01</v>
      </c>
      <c r="M100"/>
      <c r="N100" s="997"/>
      <c r="O100" s="769"/>
      <c r="P100" s="899"/>
    </row>
    <row r="101" spans="5:16" ht="13.5">
      <c r="E101" s="989" t="s">
        <v>461</v>
      </c>
      <c r="F101" s="376"/>
      <c r="G101" s="376"/>
      <c r="H101" s="376"/>
      <c r="I101" s="376"/>
      <c r="J101" s="949"/>
      <c r="K101" s="376"/>
      <c r="L101" s="950">
        <v>0.03</v>
      </c>
      <c r="N101" s="997"/>
      <c r="O101" s="769"/>
      <c r="P101" s="899"/>
    </row>
    <row r="102" spans="5:16" ht="13.5">
      <c r="E102" s="989" t="s">
        <v>459</v>
      </c>
      <c r="F102" s="376"/>
      <c r="G102" s="376"/>
      <c r="H102" s="376"/>
      <c r="I102" s="376"/>
      <c r="J102" s="949"/>
      <c r="K102" s="376"/>
      <c r="L102" s="950">
        <v>0.05</v>
      </c>
      <c r="N102" s="997"/>
      <c r="O102" s="769"/>
      <c r="P102" s="899"/>
    </row>
    <row r="103" spans="5:16" ht="13.5">
      <c r="E103" s="994" t="s">
        <v>460</v>
      </c>
      <c r="F103" s="995"/>
      <c r="G103" s="995"/>
      <c r="H103" s="995"/>
      <c r="I103" s="995"/>
      <c r="J103" s="986"/>
      <c r="K103" s="995"/>
      <c r="L103" s="996" t="s">
        <v>37</v>
      </c>
      <c r="N103" s="1003"/>
      <c r="O103" s="897"/>
      <c r="P103" s="1004"/>
    </row>
    <row r="106" ht="12.75"/>
    <row r="107" spans="4:16" ht="12.75">
      <c r="D107" s="556"/>
      <c r="I107" s="86"/>
      <c r="J107" s="86"/>
      <c r="K107" s="77"/>
      <c r="M107" s="77"/>
      <c r="N107" s="550" t="s">
        <v>119</v>
      </c>
      <c r="O107" s="558"/>
      <c r="P107" s="559"/>
    </row>
    <row r="108" spans="4:16" ht="12.75">
      <c r="D108" s="556"/>
      <c r="I108" s="86"/>
      <c r="J108" s="86"/>
      <c r="K108" s="77"/>
      <c r="M108" s="77"/>
      <c r="N108" s="1225">
        <v>0.01</v>
      </c>
      <c r="O108" s="1226"/>
      <c r="P108" s="715">
        <f>J78+J75+J100+J96+J70</f>
        <v>0</v>
      </c>
    </row>
    <row r="109" spans="3:16" ht="13.5" thickBot="1">
      <c r="C109" s="77"/>
      <c r="D109" s="556"/>
      <c r="F109" s="267"/>
      <c r="G109" s="267"/>
      <c r="H109" s="267"/>
      <c r="I109" s="264"/>
      <c r="J109" s="267"/>
      <c r="K109" s="264" t="s">
        <v>15</v>
      </c>
      <c r="L109" s="267"/>
      <c r="N109" s="371"/>
      <c r="O109" s="372">
        <v>0.03</v>
      </c>
      <c r="P109" s="714">
        <f>SUM(J101,J88,J86,J80,J71,J67,J59,J55,J47,J31,J28,J24,J22,J41,J10)</f>
        <v>0</v>
      </c>
    </row>
    <row r="110" spans="3:16" ht="13.5" thickBot="1">
      <c r="C110" s="69"/>
      <c r="F110" s="267"/>
      <c r="G110" s="267"/>
      <c r="H110" s="267"/>
      <c r="I110" s="269"/>
      <c r="J110" s="267"/>
      <c r="K110" s="264" t="s">
        <v>16</v>
      </c>
      <c r="L110" s="270">
        <f>IF(P111&gt;0,20,IF(P110&gt;0,5,IF(P109&gt;0,3,IF(P108&gt;0,1,0))))</f>
        <v>0</v>
      </c>
      <c r="N110" s="371"/>
      <c r="O110" s="372">
        <v>0.05</v>
      </c>
      <c r="P110" s="373">
        <f>J102+J82+J72+J44+J20</f>
        <v>0</v>
      </c>
    </row>
    <row r="111" spans="6:16" ht="12.75">
      <c r="F111" s="77"/>
      <c r="G111" s="77"/>
      <c r="K111" s="32"/>
      <c r="L111" s="56"/>
      <c r="N111" s="374"/>
      <c r="O111" s="560" t="s">
        <v>273</v>
      </c>
      <c r="P111" s="375">
        <f>J103+J84+J73+J18</f>
        <v>0</v>
      </c>
    </row>
    <row r="112" spans="5:16" ht="12.75">
      <c r="E112" s="77"/>
      <c r="N112" s="392"/>
      <c r="O112" s="392"/>
      <c r="P112" s="392"/>
    </row>
    <row r="113" ht="37.5" customHeight="1"/>
  </sheetData>
  <sheetProtection/>
  <mergeCells count="26">
    <mergeCell ref="N108:O108"/>
    <mergeCell ref="A1:P2"/>
    <mergeCell ref="N33:P33"/>
    <mergeCell ref="N34:P34"/>
    <mergeCell ref="N62:P68"/>
    <mergeCell ref="N69:P69"/>
    <mergeCell ref="N61:P61"/>
    <mergeCell ref="B50:P50"/>
    <mergeCell ref="E52:I52"/>
    <mergeCell ref="N17:P17"/>
    <mergeCell ref="E34:H34"/>
    <mergeCell ref="N51:P51"/>
    <mergeCell ref="E10:I10"/>
    <mergeCell ref="N27:P27"/>
    <mergeCell ref="E35:I35"/>
    <mergeCell ref="E36:I36"/>
    <mergeCell ref="E37:I37"/>
    <mergeCell ref="E38:I38"/>
    <mergeCell ref="N95:P95"/>
    <mergeCell ref="E40:I40"/>
    <mergeCell ref="E51:I51"/>
    <mergeCell ref="E53:I53"/>
    <mergeCell ref="N77:O77"/>
    <mergeCell ref="E91:O91"/>
    <mergeCell ref="N78:P78"/>
    <mergeCell ref="E44:I44"/>
  </mergeCells>
  <printOptions/>
  <pageMargins left="0.5905511811023623" right="0.5905511811023623" top="0.3937007874015748" bottom="0.3937007874015748" header="0.2362204724409449" footer="0.2362204724409449"/>
  <pageSetup horizontalDpi="600" verticalDpi="600" orientation="landscape" paperSize="9"/>
  <headerFooter alignWithMargins="0">
    <oddHeader>&amp;C&amp;8sous réserve de modif du MAA dans sa note&amp;R&amp;8infos à jour le &amp;D</oddHeader>
    <oddFooter>&amp;L&amp;"Arial Narrow,Gras"&amp;9Réalisation Chambre Régionale d'Occitanie (CRAO)&amp;C&amp;"Arial Narrow,Gras"&amp;9La responsabilité de la CRAO ne saurait être engagée.&amp;R&amp;"Arial Narrow,Gras"&amp;9Seules les informations déposées dans TéléPAC par le Ministère font foi .</oddFooter>
  </headerFooter>
  <rowBreaks count="2" manualBreakCount="2">
    <brk id="33" max="15" man="1"/>
    <brk id="60" max="255" man="1"/>
  </rowBreaks>
  <drawing r:id="rId1"/>
</worksheet>
</file>

<file path=xl/worksheets/sheet7.xml><?xml version="1.0" encoding="utf-8"?>
<worksheet xmlns="http://schemas.openxmlformats.org/spreadsheetml/2006/main" xmlns:r="http://schemas.openxmlformats.org/officeDocument/2006/relationships">
  <sheetPr codeName="Feuil7"/>
  <dimension ref="A1:P74"/>
  <sheetViews>
    <sheetView zoomScalePageLayoutView="0" workbookViewId="0" topLeftCell="A43">
      <selection activeCell="P9" sqref="P9"/>
    </sheetView>
  </sheetViews>
  <sheetFormatPr defaultColWidth="11.421875" defaultRowHeight="12.75"/>
  <cols>
    <col min="1" max="1" width="1.421875" style="0" customWidth="1"/>
    <col min="2" max="3" width="11.00390625" style="0" customWidth="1"/>
    <col min="4" max="4" width="11.421875" style="0" hidden="1" customWidth="1"/>
    <col min="9" max="9" width="7.421875" style="0" customWidth="1"/>
    <col min="10" max="10" width="3.421875" style="102" customWidth="1"/>
    <col min="11" max="11" width="3.28125" style="0" customWidth="1"/>
    <col min="12" max="12" width="5.00390625" style="55" customWidth="1"/>
    <col min="13" max="13" width="9.28125" style="0" customWidth="1"/>
    <col min="14" max="14" width="14.421875" style="0" customWidth="1"/>
    <col min="15" max="15" width="5.140625" style="0" bestFit="1" customWidth="1"/>
    <col min="16" max="16" width="12.8515625" style="0" customWidth="1"/>
  </cols>
  <sheetData>
    <row r="1" spans="1:16" ht="12.75">
      <c r="A1" s="1277" t="s">
        <v>187</v>
      </c>
      <c r="B1" s="1278"/>
      <c r="C1" s="1278"/>
      <c r="D1" s="1278"/>
      <c r="E1" s="1278"/>
      <c r="F1" s="1278"/>
      <c r="G1" s="1278"/>
      <c r="H1" s="1278"/>
      <c r="I1" s="1278"/>
      <c r="J1" s="1278"/>
      <c r="K1" s="1278"/>
      <c r="L1" s="1278"/>
      <c r="M1" s="1278"/>
      <c r="N1" s="1278"/>
      <c r="O1" s="1278"/>
      <c r="P1" s="1279"/>
    </row>
    <row r="2" spans="1:16" ht="13.5" thickBot="1">
      <c r="A2" s="1280"/>
      <c r="B2" s="1281"/>
      <c r="C2" s="1281"/>
      <c r="D2" s="1281"/>
      <c r="E2" s="1281"/>
      <c r="F2" s="1281"/>
      <c r="G2" s="1281"/>
      <c r="H2" s="1281"/>
      <c r="I2" s="1281"/>
      <c r="J2" s="1281"/>
      <c r="K2" s="1281"/>
      <c r="L2" s="1281"/>
      <c r="M2" s="1281"/>
      <c r="N2" s="1281"/>
      <c r="O2" s="1281"/>
      <c r="P2" s="1282"/>
    </row>
    <row r="3" ht="16.5" customHeight="1" thickBot="1"/>
    <row r="4" spans="5:16" ht="13.5" thickBot="1">
      <c r="E4" s="192" t="s">
        <v>43</v>
      </c>
      <c r="F4" s="193"/>
      <c r="G4" s="193"/>
      <c r="H4" s="193"/>
      <c r="I4" s="194" t="s">
        <v>46</v>
      </c>
      <c r="J4" s="195"/>
      <c r="K4" s="193"/>
      <c r="L4" s="196"/>
      <c r="N4" s="437" t="s">
        <v>23</v>
      </c>
      <c r="O4" s="438"/>
      <c r="P4" s="439"/>
    </row>
    <row r="5" spans="5:16" ht="12.75">
      <c r="E5" s="1259" t="s">
        <v>148</v>
      </c>
      <c r="F5" s="1202"/>
      <c r="G5" s="1202"/>
      <c r="H5" s="1202"/>
      <c r="I5" s="1202"/>
      <c r="L5" s="198"/>
      <c r="N5" s="440"/>
      <c r="O5" s="32"/>
      <c r="P5" s="441"/>
    </row>
    <row r="6" spans="5:16" ht="12.75">
      <c r="E6" s="1259" t="s">
        <v>147</v>
      </c>
      <c r="F6" s="1260"/>
      <c r="G6" s="1260"/>
      <c r="H6" s="1260"/>
      <c r="I6" s="1260"/>
      <c r="L6" s="199"/>
      <c r="N6" s="440"/>
      <c r="O6" s="32"/>
      <c r="P6" s="441"/>
    </row>
    <row r="7" spans="5:16" ht="12.75">
      <c r="E7" s="328" t="s">
        <v>110</v>
      </c>
      <c r="L7" s="200"/>
      <c r="N7" s="440"/>
      <c r="O7" s="32"/>
      <c r="P7" s="441"/>
    </row>
    <row r="8" spans="5:16" ht="12.75">
      <c r="E8" s="1259" t="s">
        <v>241</v>
      </c>
      <c r="F8" s="1260"/>
      <c r="G8" s="1260"/>
      <c r="H8" s="1260"/>
      <c r="I8" s="1260"/>
      <c r="L8" s="199"/>
      <c r="N8" s="440"/>
      <c r="O8" s="32"/>
      <c r="P8" s="441"/>
    </row>
    <row r="9" spans="5:16" ht="12.75">
      <c r="E9" s="328" t="s">
        <v>242</v>
      </c>
      <c r="L9" s="200"/>
      <c r="N9" s="440"/>
      <c r="O9" s="32"/>
      <c r="P9" s="441"/>
    </row>
    <row r="10" spans="5:16" ht="12.75">
      <c r="E10" s="1259" t="s">
        <v>155</v>
      </c>
      <c r="F10" s="1202"/>
      <c r="G10" s="1202"/>
      <c r="H10" s="1202"/>
      <c r="I10" s="1202"/>
      <c r="L10" s="199"/>
      <c r="N10" s="440"/>
      <c r="O10" s="32"/>
      <c r="P10" s="441"/>
    </row>
    <row r="11" spans="5:16" ht="12.75">
      <c r="E11" s="328" t="s">
        <v>154</v>
      </c>
      <c r="F11" s="25"/>
      <c r="G11" s="25"/>
      <c r="H11" s="25"/>
      <c r="I11" s="741"/>
      <c r="L11" s="199"/>
      <c r="N11" s="440"/>
      <c r="O11" s="32"/>
      <c r="P11" s="441"/>
    </row>
    <row r="12" spans="5:16" ht="12.75">
      <c r="E12" s="834" t="s">
        <v>291</v>
      </c>
      <c r="F12" s="835"/>
      <c r="G12" s="835"/>
      <c r="H12" s="835"/>
      <c r="I12" s="30"/>
      <c r="J12" s="103"/>
      <c r="K12" s="9"/>
      <c r="L12" s="200"/>
      <c r="N12" s="203"/>
      <c r="P12" s="442"/>
    </row>
    <row r="13" spans="5:16" ht="9" customHeight="1" thickBot="1">
      <c r="E13" s="197"/>
      <c r="F13" s="25"/>
      <c r="G13" s="25"/>
      <c r="H13" s="25"/>
      <c r="I13" s="25"/>
      <c r="L13" s="201"/>
      <c r="N13" s="203"/>
      <c r="P13" s="442"/>
    </row>
    <row r="14" spans="5:16" ht="12.75">
      <c r="E14" s="197"/>
      <c r="F14" s="25"/>
      <c r="G14" s="334"/>
      <c r="H14" s="335" t="s">
        <v>47</v>
      </c>
      <c r="I14" s="336"/>
      <c r="J14" s="337"/>
      <c r="K14" s="338"/>
      <c r="L14" s="339">
        <f>SUM(L5:L12)</f>
        <v>0</v>
      </c>
      <c r="N14" s="203"/>
      <c r="P14" s="442"/>
    </row>
    <row r="15" spans="5:16" ht="12.75">
      <c r="E15" s="203"/>
      <c r="G15" s="197" t="s">
        <v>20</v>
      </c>
      <c r="I15" s="58"/>
      <c r="J15" s="581" t="s">
        <v>4</v>
      </c>
      <c r="L15" s="200">
        <f>IF(L14&lt;3,IF(L14&gt;0,1,0),0)</f>
        <v>0</v>
      </c>
      <c r="N15" s="443"/>
      <c r="O15" s="4"/>
      <c r="P15" s="444"/>
    </row>
    <row r="16" spans="5:16" ht="15" thickBot="1">
      <c r="E16" s="204"/>
      <c r="F16" s="205"/>
      <c r="G16" s="340" t="s">
        <v>217</v>
      </c>
      <c r="H16" s="205"/>
      <c r="I16" s="207"/>
      <c r="J16" s="582" t="s">
        <v>153</v>
      </c>
      <c r="K16" s="205"/>
      <c r="L16" s="208">
        <f>IF(L14&gt;2,1,0)</f>
        <v>0</v>
      </c>
      <c r="N16" s="445"/>
      <c r="O16" s="446"/>
      <c r="P16" s="447"/>
    </row>
    <row r="17" spans="9:16" ht="13.5" thickBot="1">
      <c r="I17" s="58"/>
      <c r="J17" s="105"/>
      <c r="L17" s="25"/>
      <c r="N17" s="4"/>
      <c r="O17" s="4"/>
      <c r="P17" s="4"/>
    </row>
    <row r="18" spans="5:16" ht="15" thickBot="1" thickTop="1">
      <c r="E18" s="209" t="s">
        <v>44</v>
      </c>
      <c r="F18" s="210"/>
      <c r="G18" s="210"/>
      <c r="H18" s="210"/>
      <c r="I18" s="211" t="s">
        <v>46</v>
      </c>
      <c r="J18" s="212"/>
      <c r="K18" s="213"/>
      <c r="L18" s="214"/>
      <c r="N18" s="448" t="s">
        <v>23</v>
      </c>
      <c r="O18" s="449"/>
      <c r="P18" s="450"/>
    </row>
    <row r="19" spans="5:16" ht="12.75">
      <c r="E19" s="215" t="s">
        <v>149</v>
      </c>
      <c r="L19" s="216"/>
      <c r="N19" s="247"/>
      <c r="P19" s="451"/>
    </row>
    <row r="20" spans="5:16" ht="12.75">
      <c r="E20" s="215" t="s">
        <v>125</v>
      </c>
      <c r="L20" s="217"/>
      <c r="N20" s="247"/>
      <c r="P20" s="451"/>
    </row>
    <row r="21" spans="5:16" ht="12.75">
      <c r="E21" s="215" t="s">
        <v>150</v>
      </c>
      <c r="L21" s="217"/>
      <c r="N21" s="247"/>
      <c r="P21" s="451"/>
    </row>
    <row r="22" spans="5:16" ht="12.75">
      <c r="E22" s="218" t="s">
        <v>292</v>
      </c>
      <c r="F22" s="9"/>
      <c r="G22" s="9"/>
      <c r="H22" s="9"/>
      <c r="I22" s="9"/>
      <c r="J22" s="103"/>
      <c r="K22" s="9"/>
      <c r="L22" s="217"/>
      <c r="N22" s="247"/>
      <c r="P22" s="451"/>
    </row>
    <row r="23" spans="5:16" ht="9" customHeight="1" thickBot="1">
      <c r="E23" s="215"/>
      <c r="H23" s="3"/>
      <c r="L23" s="216"/>
      <c r="N23" s="247"/>
      <c r="P23" s="451"/>
    </row>
    <row r="24" spans="5:16" ht="12.75">
      <c r="E24" s="215"/>
      <c r="G24" s="314"/>
      <c r="H24" s="315" t="s">
        <v>47</v>
      </c>
      <c r="I24" s="316"/>
      <c r="J24" s="317"/>
      <c r="K24" s="315"/>
      <c r="L24" s="318">
        <f>SUM(L20:L22)</f>
        <v>0</v>
      </c>
      <c r="N24" s="247"/>
      <c r="P24" s="451"/>
    </row>
    <row r="25" spans="5:16" ht="12.75">
      <c r="E25" s="215"/>
      <c r="G25" s="215" t="s">
        <v>20</v>
      </c>
      <c r="I25" s="58"/>
      <c r="J25" s="581" t="s">
        <v>4</v>
      </c>
      <c r="L25" s="219">
        <f>IF(L24&lt;3,IF(L24&gt;0,1,0),0)</f>
        <v>0</v>
      </c>
      <c r="M25" s="54"/>
      <c r="N25" s="247"/>
      <c r="P25" s="451"/>
    </row>
    <row r="26" spans="5:16" ht="15" thickBot="1">
      <c r="E26" s="220"/>
      <c r="F26" s="221"/>
      <c r="G26" s="220" t="s">
        <v>477</v>
      </c>
      <c r="H26" s="221"/>
      <c r="I26" s="222"/>
      <c r="J26" s="582" t="s">
        <v>153</v>
      </c>
      <c r="K26" s="221"/>
      <c r="L26" s="223">
        <f>IF(L24&gt;2,1,0)</f>
        <v>0</v>
      </c>
      <c r="M26" s="54"/>
      <c r="N26" s="249"/>
      <c r="O26" s="250"/>
      <c r="P26" s="452"/>
    </row>
    <row r="27" ht="9.75" customHeight="1" thickBot="1">
      <c r="E27" s="25"/>
    </row>
    <row r="28" spans="5:16" ht="15" thickBot="1" thickTop="1">
      <c r="E28" s="841" t="s">
        <v>294</v>
      </c>
      <c r="F28" s="842"/>
      <c r="G28" s="842"/>
      <c r="H28" s="843"/>
      <c r="I28" s="844" t="s">
        <v>46</v>
      </c>
      <c r="J28" s="845"/>
      <c r="K28" s="842"/>
      <c r="L28" s="846"/>
      <c r="M28" s="54"/>
      <c r="N28" s="456" t="s">
        <v>23</v>
      </c>
      <c r="O28" s="457"/>
      <c r="P28" s="458"/>
    </row>
    <row r="29" spans="5:16" ht="12.75">
      <c r="E29" s="230" t="s">
        <v>193</v>
      </c>
      <c r="H29" s="25"/>
      <c r="L29" s="231"/>
      <c r="M29" s="54"/>
      <c r="N29" s="636" t="s">
        <v>247</v>
      </c>
      <c r="O29" s="637"/>
      <c r="P29" s="638"/>
    </row>
    <row r="30" spans="5:16" ht="13.5" thickBot="1">
      <c r="E30" s="230" t="s">
        <v>190</v>
      </c>
      <c r="H30" s="25"/>
      <c r="L30" s="1010"/>
      <c r="M30" s="54"/>
      <c r="N30" s="636" t="s">
        <v>192</v>
      </c>
      <c r="O30" s="637"/>
      <c r="P30" s="638"/>
    </row>
    <row r="31" spans="5:16" ht="13.5" thickTop="1">
      <c r="E31" s="1011" t="s">
        <v>473</v>
      </c>
      <c r="F31" s="343"/>
      <c r="G31" s="343"/>
      <c r="H31" s="342"/>
      <c r="I31" s="343"/>
      <c r="J31" s="344"/>
      <c r="K31" s="342"/>
      <c r="L31" s="345"/>
      <c r="N31" s="636" t="s">
        <v>191</v>
      </c>
      <c r="O31" s="637"/>
      <c r="P31" s="638"/>
    </row>
    <row r="32" spans="5:16" ht="12.75">
      <c r="E32" s="230" t="s">
        <v>474</v>
      </c>
      <c r="H32" s="3"/>
      <c r="J32" s="106"/>
      <c r="K32" s="3"/>
      <c r="L32" s="233"/>
      <c r="N32" s="583"/>
      <c r="O32" s="132"/>
      <c r="P32" s="584"/>
    </row>
    <row r="33" spans="5:16" ht="6.75" customHeight="1" thickBot="1">
      <c r="E33" s="230"/>
      <c r="H33" s="3"/>
      <c r="J33" s="106"/>
      <c r="K33" s="3"/>
      <c r="L33" s="235"/>
      <c r="N33" s="460"/>
      <c r="P33" s="461"/>
    </row>
    <row r="34" spans="5:16" ht="12.75">
      <c r="E34" s="236"/>
      <c r="G34" s="319"/>
      <c r="H34" s="320" t="s">
        <v>47</v>
      </c>
      <c r="I34" s="321"/>
      <c r="J34" s="322"/>
      <c r="K34" s="320"/>
      <c r="L34" s="323">
        <f>SUM(L30:L32)</f>
        <v>0</v>
      </c>
      <c r="N34" s="236"/>
      <c r="P34" s="461"/>
    </row>
    <row r="35" spans="5:16" ht="12.75">
      <c r="E35" s="236"/>
      <c r="G35" s="327" t="s">
        <v>475</v>
      </c>
      <c r="I35" s="58"/>
      <c r="J35" s="585" t="s">
        <v>4</v>
      </c>
      <c r="L35" s="329">
        <f>IF(L34&lt;3,IF(L34&gt;0,1,0),0)</f>
        <v>0</v>
      </c>
      <c r="M35" s="54"/>
      <c r="N35" s="236"/>
      <c r="P35" s="459"/>
    </row>
    <row r="36" spans="5:16" ht="13.5" thickBot="1">
      <c r="E36" s="237"/>
      <c r="F36" s="238"/>
      <c r="G36" s="1012" t="s">
        <v>476</v>
      </c>
      <c r="H36" s="324"/>
      <c r="I36" s="325"/>
      <c r="J36" s="586" t="s">
        <v>153</v>
      </c>
      <c r="K36" s="324"/>
      <c r="L36" s="326">
        <f>IF(L34&gt;2,1,0)</f>
        <v>0</v>
      </c>
      <c r="M36" s="54"/>
      <c r="N36" s="237"/>
      <c r="O36" s="238"/>
      <c r="P36" s="462"/>
    </row>
    <row r="37" spans="7:13" ht="13.5" thickTop="1">
      <c r="G37" s="1013"/>
      <c r="I37" s="58"/>
      <c r="J37" s="585"/>
      <c r="L37" s="25"/>
      <c r="M37" s="54"/>
    </row>
    <row r="38" spans="7:13" ht="12.75">
      <c r="G38" s="1013"/>
      <c r="I38" s="58"/>
      <c r="J38" s="585"/>
      <c r="L38" s="25"/>
      <c r="M38" s="54"/>
    </row>
    <row r="39" spans="2:12" ht="23.25" customHeight="1">
      <c r="B39" s="1283" t="s">
        <v>293</v>
      </c>
      <c r="C39" s="1283"/>
      <c r="D39" s="1283"/>
      <c r="E39" s="1283"/>
      <c r="F39" s="1283"/>
      <c r="G39" s="1283"/>
      <c r="H39" s="1283"/>
      <c r="I39" s="1283"/>
      <c r="J39" s="1283"/>
      <c r="K39" s="1283"/>
      <c r="L39" s="1283"/>
    </row>
    <row r="40" spans="5:13" ht="13.5" thickBot="1">
      <c r="E40" s="3"/>
      <c r="H40" s="25"/>
      <c r="L40" s="25"/>
      <c r="M40" s="54"/>
    </row>
    <row r="41" spans="1:16" ht="12.75" customHeight="1">
      <c r="A41" s="1277" t="s">
        <v>189</v>
      </c>
      <c r="B41" s="1278"/>
      <c r="C41" s="1278"/>
      <c r="D41" s="1278"/>
      <c r="E41" s="1278"/>
      <c r="F41" s="1278"/>
      <c r="G41" s="1278"/>
      <c r="H41" s="1278"/>
      <c r="I41" s="1278"/>
      <c r="J41" s="1278"/>
      <c r="K41" s="1278"/>
      <c r="L41" s="1278"/>
      <c r="M41" s="1278"/>
      <c r="N41" s="1278"/>
      <c r="O41" s="1278"/>
      <c r="P41" s="1279"/>
    </row>
    <row r="42" spans="1:16" ht="13.5" thickBot="1">
      <c r="A42" s="1280"/>
      <c r="B42" s="1281"/>
      <c r="C42" s="1281"/>
      <c r="D42" s="1281"/>
      <c r="E42" s="1281"/>
      <c r="F42" s="1281"/>
      <c r="G42" s="1281"/>
      <c r="H42" s="1281"/>
      <c r="I42" s="1281"/>
      <c r="J42" s="1281"/>
      <c r="K42" s="1281"/>
      <c r="L42" s="1281"/>
      <c r="M42" s="1281"/>
      <c r="N42" s="1281"/>
      <c r="O42" s="1281"/>
      <c r="P42" s="1282"/>
    </row>
    <row r="43" spans="1:16" ht="13.5" thickBot="1">
      <c r="A43" s="59"/>
      <c r="B43" s="59"/>
      <c r="C43" s="59"/>
      <c r="D43" s="59"/>
      <c r="E43" s="59"/>
      <c r="F43" s="59"/>
      <c r="G43" s="59"/>
      <c r="H43" s="59"/>
      <c r="I43" s="59"/>
      <c r="J43" s="108"/>
      <c r="K43" s="59"/>
      <c r="L43" s="67"/>
      <c r="M43" s="59"/>
      <c r="N43" s="59"/>
      <c r="O43" s="59"/>
      <c r="P43" s="59"/>
    </row>
    <row r="44" spans="5:16" ht="15" thickBot="1" thickTop="1">
      <c r="E44" s="687" t="s">
        <v>295</v>
      </c>
      <c r="F44" s="688"/>
      <c r="G44" s="688"/>
      <c r="H44" s="688"/>
      <c r="I44" s="689" t="s">
        <v>46</v>
      </c>
      <c r="J44" s="690"/>
      <c r="K44" s="688"/>
      <c r="L44" s="691"/>
      <c r="N44" s="673" t="s">
        <v>23</v>
      </c>
      <c r="O44" s="674"/>
      <c r="P44" s="675"/>
    </row>
    <row r="45" spans="5:16" ht="24" customHeight="1">
      <c r="E45" s="1268" t="s">
        <v>246</v>
      </c>
      <c r="F45" s="1269"/>
      <c r="G45" s="1269"/>
      <c r="H45" s="1269"/>
      <c r="I45" s="1269"/>
      <c r="J45" s="692"/>
      <c r="K45" s="711"/>
      <c r="L45" s="764">
        <v>0.07</v>
      </c>
      <c r="N45" s="676"/>
      <c r="O45" s="677"/>
      <c r="P45" s="678"/>
    </row>
    <row r="46" spans="5:16" ht="12.75">
      <c r="E46" s="1270" t="s">
        <v>308</v>
      </c>
      <c r="F46" s="1271"/>
      <c r="G46" s="1271"/>
      <c r="H46" s="1271"/>
      <c r="I46" s="1271"/>
      <c r="J46" s="692"/>
      <c r="K46" s="711"/>
      <c r="L46" s="764">
        <v>0.03</v>
      </c>
      <c r="N46" s="1265" t="s">
        <v>309</v>
      </c>
      <c r="O46" s="1266"/>
      <c r="P46" s="1267"/>
    </row>
    <row r="47" spans="5:16" ht="24.75" customHeight="1">
      <c r="E47" s="1268" t="s">
        <v>478</v>
      </c>
      <c r="F47" s="1269"/>
      <c r="G47" s="1269"/>
      <c r="H47" s="1269"/>
      <c r="I47" s="1269"/>
      <c r="J47" s="692"/>
      <c r="K47" s="711"/>
      <c r="L47" s="764">
        <v>0.03</v>
      </c>
      <c r="N47" s="676"/>
      <c r="O47" s="677"/>
      <c r="P47" s="678"/>
    </row>
    <row r="48" spans="5:16" ht="12.75">
      <c r="E48" s="1272" t="s">
        <v>243</v>
      </c>
      <c r="F48" s="1273"/>
      <c r="G48" s="1273"/>
      <c r="H48" s="1273"/>
      <c r="I48" s="1273"/>
      <c r="J48" s="765"/>
      <c r="K48" s="166"/>
      <c r="L48" s="766"/>
      <c r="N48" s="676"/>
      <c r="O48" s="677"/>
      <c r="P48" s="678"/>
    </row>
    <row r="49" spans="5:16" ht="13.5">
      <c r="E49" s="1261" t="s">
        <v>244</v>
      </c>
      <c r="F49" s="1262"/>
      <c r="G49" s="1262"/>
      <c r="H49" s="1262"/>
      <c r="I49" s="1262"/>
      <c r="J49" s="1274"/>
      <c r="K49" s="166"/>
      <c r="L49" s="1276" t="s">
        <v>37</v>
      </c>
      <c r="N49" s="676"/>
      <c r="O49" s="677"/>
      <c r="P49" s="678"/>
    </row>
    <row r="50" spans="5:16" ht="34.5" customHeight="1">
      <c r="E50" s="1263" t="s">
        <v>245</v>
      </c>
      <c r="F50" s="1264"/>
      <c r="G50" s="1264"/>
      <c r="H50" s="1264"/>
      <c r="I50" s="1264"/>
      <c r="J50" s="1275"/>
      <c r="K50" s="749"/>
      <c r="L50" s="1276"/>
      <c r="N50" s="676"/>
      <c r="O50" s="677"/>
      <c r="P50" s="678"/>
    </row>
    <row r="51" spans="5:16" ht="9" customHeight="1" thickBot="1">
      <c r="E51" s="682"/>
      <c r="F51" s="683"/>
      <c r="G51" s="683"/>
      <c r="H51" s="683"/>
      <c r="I51" s="683"/>
      <c r="J51" s="684"/>
      <c r="K51" s="685"/>
      <c r="L51" s="686"/>
      <c r="N51" s="679"/>
      <c r="O51" s="680"/>
      <c r="P51" s="681"/>
    </row>
    <row r="52" spans="1:16" ht="12.75">
      <c r="A52" s="59"/>
      <c r="B52" s="59"/>
      <c r="C52" s="59"/>
      <c r="D52" s="59"/>
      <c r="E52" s="59"/>
      <c r="F52" s="59"/>
      <c r="G52" s="59"/>
      <c r="H52" s="59"/>
      <c r="I52" s="59"/>
      <c r="J52" s="108"/>
      <c r="K52" s="59"/>
      <c r="L52" s="67"/>
      <c r="M52" s="59"/>
      <c r="N52" s="59"/>
      <c r="O52" s="59"/>
      <c r="P52" s="59"/>
    </row>
    <row r="53" spans="14:16" ht="13.5" thickBot="1">
      <c r="N53" s="4"/>
      <c r="O53" s="4"/>
      <c r="P53" s="4"/>
    </row>
    <row r="54" spans="5:16" ht="25.5" customHeight="1" thickTop="1">
      <c r="E54" s="1254" t="s">
        <v>296</v>
      </c>
      <c r="F54" s="1255"/>
      <c r="G54" s="1255"/>
      <c r="H54" s="1255"/>
      <c r="I54" s="837" t="s">
        <v>46</v>
      </c>
      <c r="J54" s="838"/>
      <c r="K54" s="839"/>
      <c r="L54" s="840"/>
      <c r="N54" s="1256" t="s">
        <v>23</v>
      </c>
      <c r="O54" s="1257"/>
      <c r="P54" s="1258"/>
    </row>
    <row r="55" spans="5:16" ht="12.75">
      <c r="E55" s="576" t="s">
        <v>297</v>
      </c>
      <c r="F55" s="148"/>
      <c r="G55" s="148"/>
      <c r="H55" s="148"/>
      <c r="I55" s="148"/>
      <c r="J55" s="692"/>
      <c r="K55" s="693"/>
      <c r="L55" s="694">
        <v>0.05</v>
      </c>
      <c r="N55" s="247"/>
      <c r="P55" s="451"/>
    </row>
    <row r="56" spans="5:16" ht="12.75">
      <c r="E56" s="576" t="s">
        <v>310</v>
      </c>
      <c r="F56" s="148"/>
      <c r="G56" s="148"/>
      <c r="H56" s="148"/>
      <c r="I56" s="148"/>
      <c r="J56" s="692"/>
      <c r="K56" s="693"/>
      <c r="L56" s="694">
        <v>0.01</v>
      </c>
      <c r="N56" s="247"/>
      <c r="P56" s="451"/>
    </row>
    <row r="57" spans="5:16" ht="15" thickBot="1">
      <c r="E57" s="836" t="s">
        <v>311</v>
      </c>
      <c r="F57" s="579"/>
      <c r="G57" s="579"/>
      <c r="H57" s="579"/>
      <c r="I57" s="579"/>
      <c r="J57" s="768"/>
      <c r="K57" s="695"/>
      <c r="L57" s="696"/>
      <c r="N57" s="249"/>
      <c r="O57" s="250"/>
      <c r="P57" s="452"/>
    </row>
    <row r="58" spans="7:16" ht="13.5" thickTop="1">
      <c r="G58" s="25"/>
      <c r="I58" s="58"/>
      <c r="J58" s="105"/>
      <c r="N58" s="4"/>
      <c r="O58" s="4"/>
      <c r="P58" s="4"/>
    </row>
    <row r="59" spans="5:16" ht="12.75">
      <c r="E59" s="3"/>
      <c r="N59" s="87" t="s">
        <v>12</v>
      </c>
      <c r="O59" s="76"/>
      <c r="P59" s="73"/>
    </row>
    <row r="60" spans="11:16" ht="12.75">
      <c r="K60" s="56"/>
      <c r="L60" s="25"/>
      <c r="M60" s="54"/>
      <c r="N60" s="1"/>
      <c r="O60" s="88">
        <v>0.01</v>
      </c>
      <c r="P60" s="110">
        <f>J56</f>
        <v>0</v>
      </c>
    </row>
    <row r="61" spans="5:16" ht="12.75">
      <c r="E61" s="3" t="s">
        <v>72</v>
      </c>
      <c r="I61" s="86"/>
      <c r="J61" s="109"/>
      <c r="K61" s="77"/>
      <c r="L61" s="101"/>
      <c r="N61" s="1"/>
      <c r="O61" s="88">
        <v>0.03</v>
      </c>
      <c r="P61" s="89">
        <f>L25+L35+J46+J47</f>
        <v>0</v>
      </c>
    </row>
    <row r="62" spans="5:16" ht="12.75">
      <c r="E62" s="3" t="s">
        <v>9</v>
      </c>
      <c r="I62" s="93"/>
      <c r="K62" s="77"/>
      <c r="L62" s="77"/>
      <c r="N62" s="1"/>
      <c r="O62" s="88">
        <v>0.05</v>
      </c>
      <c r="P62" s="89">
        <f>J55+L36+L26+L16</f>
        <v>0</v>
      </c>
    </row>
    <row r="63" spans="5:16" ht="12.75">
      <c r="E63" s="3"/>
      <c r="I63" s="93"/>
      <c r="K63" s="77"/>
      <c r="L63" s="77"/>
      <c r="N63" s="1"/>
      <c r="O63" s="88">
        <v>0.07</v>
      </c>
      <c r="P63" s="89">
        <f>J45</f>
        <v>0</v>
      </c>
    </row>
    <row r="64" spans="9:16" ht="12.75">
      <c r="I64" s="82"/>
      <c r="K64" s="77"/>
      <c r="L64" s="77"/>
      <c r="N64" s="8"/>
      <c r="O64" s="90" t="s">
        <v>37</v>
      </c>
      <c r="P64" s="1014">
        <f>J49</f>
        <v>0</v>
      </c>
    </row>
    <row r="65" spans="9:14" ht="12.75">
      <c r="I65" s="77"/>
      <c r="K65" s="91"/>
      <c r="L65" s="91"/>
      <c r="N65" s="85"/>
    </row>
    <row r="66" spans="9:12" ht="12.75">
      <c r="I66" s="77"/>
      <c r="K66" s="77"/>
      <c r="L66" s="101"/>
    </row>
    <row r="68" spans="10:11" ht="12.75">
      <c r="J68" s="106"/>
      <c r="K68" s="3"/>
    </row>
    <row r="69" ht="12.75">
      <c r="E69" s="3"/>
    </row>
    <row r="74" ht="12.75">
      <c r="E74" s="3"/>
    </row>
  </sheetData>
  <sheetProtection/>
  <mergeCells count="18">
    <mergeCell ref="A1:P2"/>
    <mergeCell ref="A41:P42"/>
    <mergeCell ref="B39:L39"/>
    <mergeCell ref="E54:H54"/>
    <mergeCell ref="N54:P54"/>
    <mergeCell ref="E5:I5"/>
    <mergeCell ref="E6:I6"/>
    <mergeCell ref="E8:I8"/>
    <mergeCell ref="E49:I49"/>
    <mergeCell ref="E50:I50"/>
    <mergeCell ref="E10:I10"/>
    <mergeCell ref="N46:P46"/>
    <mergeCell ref="E45:I45"/>
    <mergeCell ref="E46:I46"/>
    <mergeCell ref="E47:I47"/>
    <mergeCell ref="E48:I48"/>
    <mergeCell ref="J49:J50"/>
    <mergeCell ref="L49:L50"/>
  </mergeCells>
  <printOptions/>
  <pageMargins left="0.5905511811023623" right="0.5905511811023623" top="0.3937007874015748" bottom="0.3937007874015748" header="0.2362204724409449" footer="0.2362204724409449"/>
  <pageSetup horizontalDpi="600" verticalDpi="600" orientation="landscape" paperSize="9"/>
  <headerFooter alignWithMargins="0">
    <oddHeader>&amp;C&amp;8sous réserve de modif du MAA dans sa note&amp;R&amp;8infos à jour le &amp;D</oddHeader>
    <oddFooter>&amp;L&amp;"Arial Narrow,Gras"&amp;9Réalisation Chambre Régionale d'Occitanie (CRAO)&amp;C&amp;"Arial Narrow,Gras"&amp;9La responsabilité de la CRAO ne saurait être engagée.&amp;R&amp;"Arial Narrow,Gras"&amp;9Seules les informations déposées dans TéléPAC par le Ministère font foi .</oddFooter>
  </headerFooter>
  <rowBreaks count="1" manualBreakCount="1">
    <brk id="40" max="15" man="1"/>
  </rowBreaks>
  <drawing r:id="rId1"/>
</worksheet>
</file>

<file path=xl/worksheets/sheet8.xml><?xml version="1.0" encoding="utf-8"?>
<worksheet xmlns="http://schemas.openxmlformats.org/spreadsheetml/2006/main" xmlns:r="http://schemas.openxmlformats.org/officeDocument/2006/relationships">
  <sheetPr codeName="Feuil8"/>
  <dimension ref="A1:P73"/>
  <sheetViews>
    <sheetView zoomScalePageLayoutView="0" workbookViewId="0" topLeftCell="A1">
      <selection activeCell="P9" sqref="P9"/>
    </sheetView>
  </sheetViews>
  <sheetFormatPr defaultColWidth="11.421875" defaultRowHeight="12.75"/>
  <cols>
    <col min="1" max="1" width="1.421875" style="0" customWidth="1"/>
    <col min="2" max="3" width="11.00390625" style="0" customWidth="1"/>
    <col min="4" max="4" width="11.421875" style="0" hidden="1" customWidth="1"/>
    <col min="9" max="9" width="7.00390625" style="0" customWidth="1"/>
    <col min="10" max="10" width="3.421875" style="102" customWidth="1"/>
    <col min="11" max="11" width="3.8515625" style="0" customWidth="1"/>
    <col min="12" max="12" width="4.421875" style="55" customWidth="1"/>
    <col min="15" max="15" width="7.421875" style="0" customWidth="1"/>
    <col min="16" max="16" width="12.421875" style="0" customWidth="1"/>
  </cols>
  <sheetData>
    <row r="1" spans="1:16" ht="12.75">
      <c r="A1" s="1277" t="s">
        <v>116</v>
      </c>
      <c r="B1" s="1278"/>
      <c r="C1" s="1278"/>
      <c r="D1" s="1278"/>
      <c r="E1" s="1278"/>
      <c r="F1" s="1278"/>
      <c r="G1" s="1278"/>
      <c r="H1" s="1278"/>
      <c r="I1" s="1278"/>
      <c r="J1" s="1278"/>
      <c r="K1" s="1278"/>
      <c r="L1" s="1278"/>
      <c r="M1" s="1278"/>
      <c r="N1" s="1278"/>
      <c r="O1" s="1278"/>
      <c r="P1" s="1279"/>
    </row>
    <row r="2" spans="1:16" ht="13.5" thickBot="1">
      <c r="A2" s="1280"/>
      <c r="B2" s="1281"/>
      <c r="C2" s="1281"/>
      <c r="D2" s="1281"/>
      <c r="E2" s="1281"/>
      <c r="F2" s="1281"/>
      <c r="G2" s="1281"/>
      <c r="H2" s="1281"/>
      <c r="I2" s="1281"/>
      <c r="J2" s="1281"/>
      <c r="K2" s="1281"/>
      <c r="L2" s="1281"/>
      <c r="M2" s="1281"/>
      <c r="N2" s="1281"/>
      <c r="O2" s="1281"/>
      <c r="P2" s="1282"/>
    </row>
    <row r="3" ht="18.75" customHeight="1"/>
    <row r="4" ht="21.75" customHeight="1" thickBot="1"/>
    <row r="5" spans="5:16" ht="15" thickBot="1" thickTop="1">
      <c r="E5" s="271" t="s">
        <v>43</v>
      </c>
      <c r="F5" s="272"/>
      <c r="G5" s="272"/>
      <c r="H5" s="272"/>
      <c r="I5" s="273" t="s">
        <v>46</v>
      </c>
      <c r="J5" s="274"/>
      <c r="K5" s="272"/>
      <c r="L5" s="275"/>
      <c r="N5" s="466" t="s">
        <v>23</v>
      </c>
      <c r="O5" s="467"/>
      <c r="P5" s="468"/>
    </row>
    <row r="6" spans="5:16" ht="12.75">
      <c r="E6" s="276" t="s">
        <v>218</v>
      </c>
      <c r="L6" s="640"/>
      <c r="N6" s="469"/>
      <c r="O6" s="32"/>
      <c r="P6" s="470"/>
    </row>
    <row r="7" spans="5:16" ht="12.75">
      <c r="E7" s="276" t="s">
        <v>219</v>
      </c>
      <c r="L7" s="639"/>
      <c r="N7" s="469"/>
      <c r="O7" s="32"/>
      <c r="P7" s="470"/>
    </row>
    <row r="8" spans="5:16" ht="12.75">
      <c r="E8" s="276" t="s">
        <v>220</v>
      </c>
      <c r="L8" s="277"/>
      <c r="N8" s="469"/>
      <c r="O8" s="32"/>
      <c r="P8" s="470"/>
    </row>
    <row r="9" spans="5:16" ht="12.75">
      <c r="E9" s="276" t="s">
        <v>194</v>
      </c>
      <c r="L9" s="639"/>
      <c r="N9" s="469"/>
      <c r="O9" s="32"/>
      <c r="P9" s="470"/>
    </row>
    <row r="10" spans="5:16" ht="12.75">
      <c r="E10" s="295" t="s">
        <v>195</v>
      </c>
      <c r="L10" s="277"/>
      <c r="N10" s="469"/>
      <c r="O10" s="32"/>
      <c r="P10" s="470"/>
    </row>
    <row r="11" spans="5:16" ht="12.75">
      <c r="E11" s="534" t="s">
        <v>221</v>
      </c>
      <c r="F11" s="25"/>
      <c r="G11" s="25"/>
      <c r="H11" s="25"/>
      <c r="I11" s="25"/>
      <c r="L11" s="277"/>
      <c r="N11" s="281"/>
      <c r="P11" s="472"/>
    </row>
    <row r="12" spans="5:16" ht="12.75">
      <c r="E12" s="276" t="s">
        <v>120</v>
      </c>
      <c r="F12" s="25"/>
      <c r="G12" s="25"/>
      <c r="H12" s="25"/>
      <c r="I12" s="25"/>
      <c r="L12" s="277"/>
      <c r="N12" s="281"/>
      <c r="P12" s="472"/>
    </row>
    <row r="13" spans="5:16" ht="12.75">
      <c r="E13" s="276" t="s">
        <v>121</v>
      </c>
      <c r="F13" s="25"/>
      <c r="G13" s="25"/>
      <c r="H13" s="25"/>
      <c r="I13" s="25"/>
      <c r="L13" s="277"/>
      <c r="N13" s="281"/>
      <c r="P13" s="472"/>
    </row>
    <row r="14" spans="5:16" ht="13.5" thickBot="1">
      <c r="E14" s="278" t="s">
        <v>122</v>
      </c>
      <c r="F14" s="30"/>
      <c r="G14" s="30"/>
      <c r="H14" s="30"/>
      <c r="I14" s="30"/>
      <c r="J14" s="103"/>
      <c r="K14" s="9"/>
      <c r="L14" s="277"/>
      <c r="N14" s="282"/>
      <c r="O14" s="283"/>
      <c r="P14" s="471"/>
    </row>
    <row r="15" spans="5:12" ht="5.25" customHeight="1" thickBot="1" thickTop="1">
      <c r="E15" s="276"/>
      <c r="F15" s="25"/>
      <c r="G15" s="25"/>
      <c r="H15" s="25"/>
      <c r="I15" s="25"/>
      <c r="L15" s="279"/>
    </row>
    <row r="16" spans="5:12" ht="13.5" customHeight="1">
      <c r="E16" s="276"/>
      <c r="F16" s="25"/>
      <c r="G16" s="97"/>
      <c r="H16" s="98" t="s">
        <v>47</v>
      </c>
      <c r="I16" s="99"/>
      <c r="J16" s="104"/>
      <c r="K16" s="37"/>
      <c r="L16" s="280">
        <f>L6+L8+L10+L11+L12+L13+L14</f>
        <v>0</v>
      </c>
    </row>
    <row r="17" spans="5:16" ht="12.75">
      <c r="E17" s="281"/>
      <c r="G17" s="95" t="s">
        <v>20</v>
      </c>
      <c r="I17" s="58"/>
      <c r="J17" s="587">
        <v>0.03</v>
      </c>
      <c r="L17" s="277">
        <f>IF(L16&lt;3,IF(L16&gt;0,1,0),0)</f>
        <v>0</v>
      </c>
      <c r="N17" s="4"/>
      <c r="O17" s="4"/>
      <c r="P17" s="4"/>
    </row>
    <row r="18" spans="5:16" ht="13.5" thickBot="1">
      <c r="E18" s="282"/>
      <c r="F18" s="283"/>
      <c r="G18" s="284" t="s">
        <v>49</v>
      </c>
      <c r="H18" s="283"/>
      <c r="I18" s="285"/>
      <c r="J18" s="588">
        <v>0.05</v>
      </c>
      <c r="K18" s="283"/>
      <c r="L18" s="286">
        <f>IF(L16&gt;2,1,0)</f>
        <v>0</v>
      </c>
      <c r="N18" s="4"/>
      <c r="O18" s="4"/>
      <c r="P18" s="4"/>
    </row>
    <row r="19" ht="15" thickBot="1" thickTop="1"/>
    <row r="20" spans="5:16" ht="15" thickBot="1" thickTop="1">
      <c r="E20" s="241" t="s">
        <v>44</v>
      </c>
      <c r="F20" s="242"/>
      <c r="G20" s="242"/>
      <c r="H20" s="242"/>
      <c r="I20" s="243" t="s">
        <v>46</v>
      </c>
      <c r="J20" s="287"/>
      <c r="K20" s="288"/>
      <c r="L20" s="244"/>
      <c r="N20" s="448" t="s">
        <v>23</v>
      </c>
      <c r="O20" s="449"/>
      <c r="P20" s="450"/>
    </row>
    <row r="21" spans="5:16" ht="12.75">
      <c r="E21" s="245" t="s">
        <v>114</v>
      </c>
      <c r="L21" s="289"/>
      <c r="N21" s="247"/>
      <c r="P21" s="451"/>
    </row>
    <row r="22" spans="5:16" ht="12.75">
      <c r="E22" s="245" t="s">
        <v>156</v>
      </c>
      <c r="L22" s="290"/>
      <c r="N22" s="247"/>
      <c r="P22" s="451"/>
    </row>
    <row r="23" spans="5:16" ht="12.75">
      <c r="E23" s="245" t="s">
        <v>157</v>
      </c>
      <c r="L23" s="290"/>
      <c r="N23" s="247"/>
      <c r="P23" s="451"/>
    </row>
    <row r="24" spans="5:16" ht="12.75">
      <c r="E24" s="245" t="s">
        <v>123</v>
      </c>
      <c r="L24" s="290"/>
      <c r="N24" s="247"/>
      <c r="P24" s="451"/>
    </row>
    <row r="25" spans="5:16" ht="12.75">
      <c r="E25" s="245" t="s">
        <v>196</v>
      </c>
      <c r="L25" s="290"/>
      <c r="N25" s="247"/>
      <c r="P25" s="451"/>
    </row>
    <row r="26" spans="5:16" ht="13.5" thickBot="1">
      <c r="E26" s="246" t="s">
        <v>124</v>
      </c>
      <c r="F26" s="9"/>
      <c r="G26" s="9"/>
      <c r="H26" s="14"/>
      <c r="I26" s="9"/>
      <c r="J26" s="103"/>
      <c r="K26" s="9"/>
      <c r="L26" s="291"/>
      <c r="N26" s="249"/>
      <c r="O26" s="250"/>
      <c r="P26" s="452"/>
    </row>
    <row r="27" spans="5:12" ht="4.5" customHeight="1" thickBot="1" thickTop="1">
      <c r="E27" s="245"/>
      <c r="H27" s="3"/>
      <c r="L27" s="289"/>
    </row>
    <row r="28" spans="5:13" ht="14.25" customHeight="1">
      <c r="E28" s="245"/>
      <c r="G28" s="36"/>
      <c r="H28" s="98" t="s">
        <v>47</v>
      </c>
      <c r="I28" s="37"/>
      <c r="J28" s="104"/>
      <c r="K28" s="37"/>
      <c r="L28" s="248">
        <f>SUM(L22:L26)</f>
        <v>0</v>
      </c>
      <c r="M28" s="55"/>
    </row>
    <row r="29" spans="5:13" ht="12.75">
      <c r="E29" s="245"/>
      <c r="G29" s="95" t="s">
        <v>20</v>
      </c>
      <c r="I29" s="58"/>
      <c r="J29" s="587">
        <v>0.03</v>
      </c>
      <c r="L29" s="292">
        <f>IF(L28&lt;3,IF(L28&gt;0,1,0),0)</f>
        <v>0</v>
      </c>
      <c r="M29" s="54"/>
    </row>
    <row r="30" spans="5:12" ht="13.5" thickBot="1">
      <c r="E30" s="293"/>
      <c r="F30" s="250"/>
      <c r="G30" s="251" t="s">
        <v>49</v>
      </c>
      <c r="H30" s="250"/>
      <c r="I30" s="252"/>
      <c r="J30" s="589">
        <v>0.05</v>
      </c>
      <c r="K30" s="250"/>
      <c r="L30" s="294">
        <f>IF(L28&gt;2,1,0)</f>
        <v>0</v>
      </c>
    </row>
    <row r="31" spans="5:12" ht="13.5" thickTop="1">
      <c r="E31" s="25"/>
      <c r="G31" s="25"/>
      <c r="I31" s="58"/>
      <c r="J31" s="105"/>
      <c r="L31" s="25"/>
    </row>
    <row r="32" spans="5:12" ht="12.75">
      <c r="E32" s="169" t="s">
        <v>222</v>
      </c>
      <c r="G32" s="25"/>
      <c r="I32" s="58"/>
      <c r="J32" s="105"/>
      <c r="L32" s="25"/>
    </row>
    <row r="33" spans="5:12" ht="12.75">
      <c r="E33" s="169" t="s">
        <v>223</v>
      </c>
      <c r="G33" s="25"/>
      <c r="I33" s="58"/>
      <c r="J33" s="105"/>
      <c r="L33" s="25"/>
    </row>
    <row r="34" spans="5:12" ht="12.75">
      <c r="E34" s="169" t="s">
        <v>197</v>
      </c>
      <c r="G34" s="25"/>
      <c r="I34" s="58"/>
      <c r="J34" s="105"/>
      <c r="L34" s="25"/>
    </row>
    <row r="36" spans="5:12" ht="46.5" customHeight="1">
      <c r="E36" s="25"/>
      <c r="G36" s="25"/>
      <c r="I36" s="58"/>
      <c r="J36" s="105"/>
      <c r="L36" s="25"/>
    </row>
    <row r="37" ht="51.75" customHeight="1" thickBot="1">
      <c r="E37" s="25"/>
    </row>
    <row r="38" spans="1:16" ht="12.75" customHeight="1">
      <c r="A38" s="1277" t="s">
        <v>116</v>
      </c>
      <c r="B38" s="1278"/>
      <c r="C38" s="1278"/>
      <c r="D38" s="1278"/>
      <c r="E38" s="1278"/>
      <c r="F38" s="1278"/>
      <c r="G38" s="1278"/>
      <c r="H38" s="1278"/>
      <c r="I38" s="1278"/>
      <c r="J38" s="1278"/>
      <c r="K38" s="1278"/>
      <c r="L38" s="1278"/>
      <c r="M38" s="1278"/>
      <c r="N38" s="1278"/>
      <c r="O38" s="1278"/>
      <c r="P38" s="1279"/>
    </row>
    <row r="39" spans="1:16" ht="13.5" thickBot="1">
      <c r="A39" s="1280"/>
      <c r="B39" s="1281"/>
      <c r="C39" s="1281"/>
      <c r="D39" s="1281"/>
      <c r="E39" s="1281"/>
      <c r="F39" s="1281"/>
      <c r="G39" s="1281"/>
      <c r="H39" s="1281"/>
      <c r="I39" s="1281"/>
      <c r="J39" s="1281"/>
      <c r="K39" s="1281"/>
      <c r="L39" s="1281"/>
      <c r="M39" s="1281"/>
      <c r="N39" s="1281"/>
      <c r="O39" s="1281"/>
      <c r="P39" s="1282"/>
    </row>
    <row r="40" spans="5:16" ht="15" thickBot="1" thickTop="1">
      <c r="E40" s="224" t="s">
        <v>298</v>
      </c>
      <c r="F40" s="225"/>
      <c r="G40" s="225"/>
      <c r="H40" s="226"/>
      <c r="I40" s="227" t="s">
        <v>46</v>
      </c>
      <c r="J40" s="228"/>
      <c r="K40" s="225"/>
      <c r="L40" s="229"/>
      <c r="M40" s="54"/>
      <c r="N40" s="776" t="s">
        <v>23</v>
      </c>
      <c r="O40" s="474"/>
      <c r="P40" s="475"/>
    </row>
    <row r="41" spans="5:16" ht="12.75">
      <c r="E41" s="230" t="s">
        <v>315</v>
      </c>
      <c r="H41" s="25"/>
      <c r="L41" s="231"/>
      <c r="M41" s="54"/>
      <c r="N41" s="777" t="s">
        <v>316</v>
      </c>
      <c r="O41" s="697"/>
      <c r="P41" s="698"/>
    </row>
    <row r="42" spans="5:16" ht="13.5" thickBot="1">
      <c r="E42" s="230" t="s">
        <v>198</v>
      </c>
      <c r="H42" s="25"/>
      <c r="L42" s="1010"/>
      <c r="M42" s="54"/>
      <c r="N42" s="636" t="s">
        <v>192</v>
      </c>
      <c r="O42" s="697"/>
      <c r="P42" s="698"/>
    </row>
    <row r="43" spans="5:16" ht="13.5" thickTop="1">
      <c r="E43" s="1011" t="s">
        <v>126</v>
      </c>
      <c r="F43" s="343"/>
      <c r="G43" s="343"/>
      <c r="H43" s="342"/>
      <c r="I43" s="343"/>
      <c r="J43" s="344"/>
      <c r="K43" s="342"/>
      <c r="L43" s="345"/>
      <c r="N43" s="636" t="s">
        <v>191</v>
      </c>
      <c r="O43" s="697"/>
      <c r="P43" s="698"/>
    </row>
    <row r="44" spans="5:16" ht="12.75">
      <c r="E44" s="230" t="s">
        <v>127</v>
      </c>
      <c r="H44" s="3"/>
      <c r="J44" s="106"/>
      <c r="K44" s="3"/>
      <c r="L44" s="233"/>
      <c r="N44" s="476"/>
      <c r="O44" s="473"/>
      <c r="P44" s="477"/>
    </row>
    <row r="45" spans="5:16" ht="12.75">
      <c r="E45" s="230" t="s">
        <v>128</v>
      </c>
      <c r="H45" s="3"/>
      <c r="J45" s="106"/>
      <c r="K45" s="3"/>
      <c r="L45" s="233"/>
      <c r="N45" s="476"/>
      <c r="O45" s="473"/>
      <c r="P45" s="477"/>
    </row>
    <row r="46" spans="5:16" ht="13.5" thickBot="1">
      <c r="E46" s="234" t="s">
        <v>118</v>
      </c>
      <c r="F46" s="9"/>
      <c r="G46" s="9"/>
      <c r="H46" s="14"/>
      <c r="I46" s="9"/>
      <c r="J46" s="107"/>
      <c r="K46" s="14"/>
      <c r="L46" s="233"/>
      <c r="N46" s="478"/>
      <c r="O46" s="479"/>
      <c r="P46" s="480"/>
    </row>
    <row r="47" spans="5:16" ht="12.75" customHeight="1" thickTop="1">
      <c r="E47" s="236"/>
      <c r="G47" s="341"/>
      <c r="H47" s="342" t="s">
        <v>47</v>
      </c>
      <c r="I47" s="343"/>
      <c r="J47" s="344"/>
      <c r="K47" s="342"/>
      <c r="L47" s="345">
        <f>SUM(L42:L46)</f>
        <v>0</v>
      </c>
      <c r="P47" s="34"/>
    </row>
    <row r="48" spans="5:13" ht="12.75">
      <c r="E48" s="236"/>
      <c r="G48" s="230" t="s">
        <v>20</v>
      </c>
      <c r="I48" s="58"/>
      <c r="J48" s="587">
        <v>0.03</v>
      </c>
      <c r="L48" s="232">
        <f>IF(L47&lt;3,IF(L47&gt;0,1,0),0)</f>
        <v>0</v>
      </c>
      <c r="M48" s="54"/>
    </row>
    <row r="49" spans="5:13" ht="13.5" thickBot="1">
      <c r="E49" s="237"/>
      <c r="F49" s="238"/>
      <c r="G49" s="346" t="s">
        <v>49</v>
      </c>
      <c r="H49" s="238"/>
      <c r="I49" s="239"/>
      <c r="J49" s="590">
        <v>0.05</v>
      </c>
      <c r="K49" s="238"/>
      <c r="L49" s="240">
        <f>IF(L47&gt;2,1,0)</f>
        <v>0</v>
      </c>
      <c r="M49" s="54"/>
    </row>
    <row r="50" spans="1:16" ht="18.75" customHeight="1" thickBot="1" thickTop="1">
      <c r="A50" s="59"/>
      <c r="B50" s="59"/>
      <c r="C50" s="59"/>
      <c r="D50" s="59"/>
      <c r="E50" s="59"/>
      <c r="F50" s="59"/>
      <c r="G50" s="59"/>
      <c r="H50" s="59"/>
      <c r="I50" s="59"/>
      <c r="J50" s="108"/>
      <c r="K50" s="59"/>
      <c r="L50" s="67"/>
      <c r="M50" s="59"/>
      <c r="N50" s="59"/>
      <c r="O50" s="59"/>
      <c r="P50" s="59"/>
    </row>
    <row r="51" spans="5:16" ht="15" thickBot="1" thickTop="1">
      <c r="E51" s="687" t="s">
        <v>295</v>
      </c>
      <c r="F51" s="688"/>
      <c r="G51" s="688"/>
      <c r="H51" s="688"/>
      <c r="I51" s="689" t="s">
        <v>46</v>
      </c>
      <c r="J51" s="690"/>
      <c r="K51" s="688"/>
      <c r="L51" s="691"/>
      <c r="N51" s="481" t="s">
        <v>23</v>
      </c>
      <c r="O51" s="482"/>
      <c r="P51" s="483"/>
    </row>
    <row r="52" spans="5:16" ht="24" customHeight="1">
      <c r="E52" s="1268" t="s">
        <v>246</v>
      </c>
      <c r="F52" s="1269"/>
      <c r="G52" s="1269"/>
      <c r="H52" s="1269"/>
      <c r="I52" s="1269"/>
      <c r="J52" s="692"/>
      <c r="K52" s="711"/>
      <c r="L52" s="764">
        <v>0.07</v>
      </c>
      <c r="N52" s="484"/>
      <c r="O52" s="4"/>
      <c r="P52" s="485"/>
    </row>
    <row r="53" spans="5:16" ht="12.75">
      <c r="E53" s="1270" t="s">
        <v>312</v>
      </c>
      <c r="F53" s="1271"/>
      <c r="G53" s="1271"/>
      <c r="H53" s="1271"/>
      <c r="I53" s="1271"/>
      <c r="J53" s="692"/>
      <c r="K53" s="711"/>
      <c r="L53" s="764">
        <v>0.03</v>
      </c>
      <c r="N53" s="1265" t="s">
        <v>309</v>
      </c>
      <c r="O53" s="1266"/>
      <c r="P53" s="1267"/>
    </row>
    <row r="54" spans="5:16" ht="32.25" customHeight="1">
      <c r="E54" s="1268" t="s">
        <v>313</v>
      </c>
      <c r="F54" s="1269"/>
      <c r="G54" s="1269"/>
      <c r="H54" s="1269"/>
      <c r="I54" s="1269"/>
      <c r="J54" s="692"/>
      <c r="K54" s="711"/>
      <c r="L54" s="764">
        <v>0.03</v>
      </c>
      <c r="N54" s="484"/>
      <c r="O54" s="4"/>
      <c r="P54" s="485"/>
    </row>
    <row r="55" spans="5:16" ht="12.75" customHeight="1">
      <c r="E55" s="1272" t="s">
        <v>243</v>
      </c>
      <c r="F55" s="1273"/>
      <c r="G55" s="1273"/>
      <c r="H55" s="1273"/>
      <c r="I55" s="1273"/>
      <c r="J55" s="765"/>
      <c r="K55" s="166"/>
      <c r="L55" s="766"/>
      <c r="N55" s="484"/>
      <c r="O55" s="4"/>
      <c r="P55" s="485"/>
    </row>
    <row r="56" spans="5:16" ht="13.5" thickBot="1">
      <c r="E56" s="1272" t="s">
        <v>244</v>
      </c>
      <c r="F56" s="1273"/>
      <c r="G56" s="1273"/>
      <c r="H56" s="1273"/>
      <c r="I56" s="1273"/>
      <c r="J56" s="1273"/>
      <c r="K56" s="166"/>
      <c r="L56" s="766"/>
      <c r="N56" s="486"/>
      <c r="O56" s="487"/>
      <c r="P56" s="488"/>
    </row>
    <row r="57" spans="5:16" ht="29.25" customHeight="1" thickTop="1">
      <c r="E57" s="1263" t="s">
        <v>245</v>
      </c>
      <c r="F57" s="1264"/>
      <c r="G57" s="1264"/>
      <c r="H57" s="1264"/>
      <c r="I57" s="1284"/>
      <c r="J57" s="567"/>
      <c r="K57" s="749"/>
      <c r="L57" s="767" t="s">
        <v>37</v>
      </c>
      <c r="N57" s="4"/>
      <c r="O57" s="4"/>
      <c r="P57" s="4"/>
    </row>
    <row r="58" spans="5:12" ht="12.75" customHeight="1" thickBot="1">
      <c r="E58" s="682"/>
      <c r="F58" s="683"/>
      <c r="G58" s="683"/>
      <c r="H58" s="683"/>
      <c r="I58" s="683"/>
      <c r="J58" s="684"/>
      <c r="K58" s="685"/>
      <c r="L58" s="686"/>
    </row>
    <row r="59" spans="4:13" ht="11.25" customHeight="1">
      <c r="D59" s="57"/>
      <c r="E59" s="3"/>
      <c r="H59" s="25"/>
      <c r="L59" s="25"/>
      <c r="M59" s="54"/>
    </row>
    <row r="60" spans="14:16" ht="5.25" customHeight="1">
      <c r="N60" s="4"/>
      <c r="O60" s="4"/>
      <c r="P60" s="4"/>
    </row>
    <row r="62" spans="5:16" ht="12.75">
      <c r="E62" s="1283" t="s">
        <v>314</v>
      </c>
      <c r="F62" s="1283"/>
      <c r="G62" s="1283"/>
      <c r="H62" s="1283"/>
      <c r="I62" s="1283"/>
      <c r="J62" s="1283"/>
      <c r="K62" s="1283"/>
      <c r="L62" s="1283"/>
      <c r="N62" s="87" t="s">
        <v>12</v>
      </c>
      <c r="O62" s="76"/>
      <c r="P62" s="73"/>
    </row>
    <row r="63" spans="5:16" ht="12.75">
      <c r="E63" s="1283"/>
      <c r="F63" s="1283"/>
      <c r="G63" s="1283"/>
      <c r="H63" s="1283"/>
      <c r="I63" s="1283"/>
      <c r="J63" s="1283"/>
      <c r="K63" s="1283"/>
      <c r="L63" s="1283"/>
      <c r="N63" s="1"/>
      <c r="O63" s="88">
        <v>0.01</v>
      </c>
      <c r="P63" s="110">
        <v>0</v>
      </c>
    </row>
    <row r="64" spans="9:16" ht="12.75">
      <c r="I64" s="82"/>
      <c r="K64" s="77"/>
      <c r="L64" s="77"/>
      <c r="N64" s="1"/>
      <c r="O64" s="88">
        <v>0.03</v>
      </c>
      <c r="P64" s="111">
        <f>L48+J54+J53+L29+L17</f>
        <v>0</v>
      </c>
    </row>
    <row r="65" spans="9:16" ht="12.75">
      <c r="I65" s="77"/>
      <c r="K65" s="91"/>
      <c r="L65" s="91"/>
      <c r="N65" s="1"/>
      <c r="O65" s="88">
        <v>0.05</v>
      </c>
      <c r="P65" s="489">
        <f>L49+L30+L18</f>
        <v>0</v>
      </c>
    </row>
    <row r="66" spans="5:16" ht="12.75">
      <c r="E66" s="25" t="s">
        <v>72</v>
      </c>
      <c r="I66" s="77"/>
      <c r="K66" s="91"/>
      <c r="L66" s="91"/>
      <c r="N66" s="1"/>
      <c r="O66" s="88">
        <v>0.07</v>
      </c>
      <c r="P66" s="489">
        <f>J52</f>
        <v>0</v>
      </c>
    </row>
    <row r="67" spans="5:16" ht="12.75">
      <c r="E67" s="25" t="s">
        <v>9</v>
      </c>
      <c r="N67" s="8"/>
      <c r="O67" s="436" t="s">
        <v>37</v>
      </c>
      <c r="P67" s="27">
        <f>J57</f>
        <v>0</v>
      </c>
    </row>
    <row r="68" ht="12.75">
      <c r="N68" s="85"/>
    </row>
    <row r="73" ht="25.5" customHeight="1">
      <c r="E73" s="3"/>
    </row>
  </sheetData>
  <sheetProtection/>
  <mergeCells count="10">
    <mergeCell ref="A1:P2"/>
    <mergeCell ref="A38:P39"/>
    <mergeCell ref="E62:L63"/>
    <mergeCell ref="E52:I52"/>
    <mergeCell ref="E53:I53"/>
    <mergeCell ref="E54:I54"/>
    <mergeCell ref="E55:I55"/>
    <mergeCell ref="E57:I57"/>
    <mergeCell ref="E56:J56"/>
    <mergeCell ref="N53:P53"/>
  </mergeCells>
  <printOptions/>
  <pageMargins left="0.5905511811023623" right="0.5905511811023623" top="0.3937007874015748" bottom="0.3937007874015748" header="0.2362204724409449" footer="0.2362204724409449"/>
  <pageSetup horizontalDpi="600" verticalDpi="600" orientation="landscape" paperSize="9"/>
  <headerFooter alignWithMargins="0">
    <oddHeader>&amp;C&amp;8sous réserve de modif du MAA dans sa note&amp;R&amp;8infos à jour le &amp;D</oddHeader>
    <oddFooter>&amp;L&amp;"Arial Narrow,Gras"&amp;9Réalisation Chambre Régionale d'Occitanie (CRAO)&amp;C&amp;"Arial Narrow,Gras"&amp;9La responsabilité de la CRAO ne saurait être engagée.&amp;R&amp;"Arial Narrow,Gras"&amp;9Seules les informations déposées dans TéléPAC par le Ministère font foi .</oddFooter>
  </headerFooter>
  <rowBreaks count="1" manualBreakCount="1">
    <brk id="37" max="255" man="1"/>
  </rowBreaks>
  <drawing r:id="rId1"/>
</worksheet>
</file>

<file path=xl/worksheets/sheet9.xml><?xml version="1.0" encoding="utf-8"?>
<worksheet xmlns="http://schemas.openxmlformats.org/spreadsheetml/2006/main" xmlns:r="http://schemas.openxmlformats.org/officeDocument/2006/relationships">
  <sheetPr codeName="Feuil9"/>
  <dimension ref="A1:O105"/>
  <sheetViews>
    <sheetView zoomScalePageLayoutView="0" workbookViewId="0" topLeftCell="A42">
      <selection activeCell="S42" sqref="S42"/>
    </sheetView>
  </sheetViews>
  <sheetFormatPr defaultColWidth="11.421875" defaultRowHeight="12.75"/>
  <cols>
    <col min="1" max="1" width="1.421875" style="0" customWidth="1"/>
    <col min="8" max="8" width="7.00390625" style="0" customWidth="1"/>
    <col min="9" max="9" width="3.421875" style="102" customWidth="1"/>
    <col min="10" max="10" width="3.28125" style="0" customWidth="1"/>
    <col min="11" max="11" width="3.8515625" style="25" customWidth="1"/>
    <col min="12" max="12" width="9.421875" style="0" customWidth="1"/>
    <col min="14" max="14" width="7.421875" style="0" customWidth="1"/>
    <col min="15" max="15" width="13.421875" style="0" customWidth="1"/>
  </cols>
  <sheetData>
    <row r="1" spans="1:15" ht="12.75">
      <c r="A1" s="1277" t="s">
        <v>160</v>
      </c>
      <c r="B1" s="1278"/>
      <c r="C1" s="1278"/>
      <c r="D1" s="1278"/>
      <c r="E1" s="1278"/>
      <c r="F1" s="1278"/>
      <c r="G1" s="1278"/>
      <c r="H1" s="1278"/>
      <c r="I1" s="1278"/>
      <c r="J1" s="1278"/>
      <c r="K1" s="1278"/>
      <c r="L1" s="1278"/>
      <c r="M1" s="1278"/>
      <c r="N1" s="1278"/>
      <c r="O1" s="1279"/>
    </row>
    <row r="2" spans="1:15" ht="13.5" thickBot="1">
      <c r="A2" s="1280"/>
      <c r="B2" s="1281"/>
      <c r="C2" s="1281"/>
      <c r="D2" s="1281"/>
      <c r="E2" s="1281"/>
      <c r="F2" s="1281"/>
      <c r="G2" s="1281"/>
      <c r="H2" s="1281"/>
      <c r="I2" s="1281"/>
      <c r="J2" s="1281"/>
      <c r="K2" s="1281"/>
      <c r="L2" s="1281"/>
      <c r="M2" s="1281"/>
      <c r="N2" s="1281"/>
      <c r="O2" s="1282"/>
    </row>
    <row r="3" ht="13.5" thickBot="1">
      <c r="K3" s="55"/>
    </row>
    <row r="4" spans="4:15" ht="13.5" thickTop="1">
      <c r="D4" s="271" t="s">
        <v>43</v>
      </c>
      <c r="E4" s="272"/>
      <c r="F4" s="272"/>
      <c r="G4" s="272"/>
      <c r="H4" s="273" t="s">
        <v>46</v>
      </c>
      <c r="I4" s="274"/>
      <c r="J4" s="272"/>
      <c r="K4" s="347"/>
      <c r="M4" s="1017" t="s">
        <v>23</v>
      </c>
      <c r="N4" s="1018"/>
      <c r="O4" s="1019"/>
    </row>
    <row r="5" spans="4:15" ht="12.75">
      <c r="D5" s="276" t="s">
        <v>108</v>
      </c>
      <c r="K5" s="277"/>
      <c r="M5" s="28"/>
      <c r="N5" s="32"/>
      <c r="O5" s="33"/>
    </row>
    <row r="6" spans="4:15" ht="12.75">
      <c r="D6" s="276" t="s">
        <v>109</v>
      </c>
      <c r="K6" s="279"/>
      <c r="M6" s="28"/>
      <c r="N6" s="32"/>
      <c r="O6" s="33"/>
    </row>
    <row r="7" spans="4:15" ht="12.75">
      <c r="D7" s="778" t="s">
        <v>224</v>
      </c>
      <c r="K7" s="277"/>
      <c r="M7" s="28"/>
      <c r="N7" s="32"/>
      <c r="O7" s="33"/>
    </row>
    <row r="8" spans="4:15" ht="12.75">
      <c r="D8" s="276" t="s">
        <v>111</v>
      </c>
      <c r="K8" s="279"/>
      <c r="M8" s="28"/>
      <c r="N8" s="32"/>
      <c r="O8" s="33"/>
    </row>
    <row r="9" spans="4:15" ht="12.75">
      <c r="D9" s="308" t="s">
        <v>188</v>
      </c>
      <c r="K9" s="277"/>
      <c r="M9" s="28"/>
      <c r="N9" s="32"/>
      <c r="O9" s="33"/>
    </row>
    <row r="10" spans="4:15" ht="12.75">
      <c r="D10" s="276" t="s">
        <v>112</v>
      </c>
      <c r="K10" s="279"/>
      <c r="M10" s="28"/>
      <c r="N10" s="32"/>
      <c r="O10" s="33"/>
    </row>
    <row r="11" spans="4:15" ht="13.5" thickBot="1">
      <c r="D11" s="308" t="s">
        <v>113</v>
      </c>
      <c r="E11" s="25"/>
      <c r="F11" s="25"/>
      <c r="G11" s="25"/>
      <c r="H11" s="25"/>
      <c r="K11" s="277"/>
      <c r="M11" s="28"/>
      <c r="N11" s="32"/>
      <c r="O11" s="33"/>
    </row>
    <row r="12" spans="4:15" ht="12.75" customHeight="1" thickTop="1">
      <c r="D12" s="276"/>
      <c r="E12" s="25"/>
      <c r="F12" s="348"/>
      <c r="G12" s="349" t="s">
        <v>47</v>
      </c>
      <c r="H12" s="350"/>
      <c r="I12" s="351"/>
      <c r="J12" s="352"/>
      <c r="K12" s="354">
        <f>K5+K7+K9+K11</f>
        <v>0</v>
      </c>
      <c r="M12" s="1"/>
      <c r="O12" s="7"/>
    </row>
    <row r="13" spans="4:15" ht="12.75">
      <c r="D13" s="281"/>
      <c r="F13" s="276" t="s">
        <v>20</v>
      </c>
      <c r="H13" s="58"/>
      <c r="I13" s="581" t="s">
        <v>4</v>
      </c>
      <c r="K13" s="277">
        <f>IF(K12&lt;3,IF(K12&gt;0,1,0),0)</f>
        <v>0</v>
      </c>
      <c r="M13" s="11"/>
      <c r="N13" s="4"/>
      <c r="O13" s="12"/>
    </row>
    <row r="14" spans="4:15" ht="13.5" thickBot="1">
      <c r="D14" s="282"/>
      <c r="E14" s="283"/>
      <c r="F14" s="353" t="s">
        <v>49</v>
      </c>
      <c r="G14" s="283"/>
      <c r="H14" s="285"/>
      <c r="I14" s="591" t="s">
        <v>153</v>
      </c>
      <c r="J14" s="283"/>
      <c r="K14" s="286">
        <f>IF(K12&gt;2,1,0)</f>
        <v>0</v>
      </c>
      <c r="M14" s="11"/>
      <c r="N14" s="4"/>
      <c r="O14" s="12"/>
    </row>
    <row r="15" spans="4:15" ht="15" thickBot="1" thickTop="1">
      <c r="D15" s="276" t="s">
        <v>480</v>
      </c>
      <c r="I15" s="102" t="s">
        <v>406</v>
      </c>
      <c r="K15" s="1015"/>
      <c r="M15" s="1020" t="s">
        <v>248</v>
      </c>
      <c r="N15" s="1021"/>
      <c r="O15" s="1022"/>
    </row>
    <row r="16" spans="4:15" ht="13.5" thickTop="1">
      <c r="D16" s="348" t="s">
        <v>130</v>
      </c>
      <c r="E16" s="352"/>
      <c r="F16" s="352"/>
      <c r="G16" s="352"/>
      <c r="H16" s="352"/>
      <c r="I16" s="351"/>
      <c r="J16" s="352"/>
      <c r="K16" s="1016"/>
      <c r="M16" s="699"/>
      <c r="N16" s="163"/>
      <c r="O16" s="700"/>
    </row>
    <row r="17" spans="4:15" ht="12.75">
      <c r="D17" s="308" t="s">
        <v>131</v>
      </c>
      <c r="K17" s="277"/>
      <c r="M17" s="28"/>
      <c r="N17" s="32"/>
      <c r="O17" s="33"/>
    </row>
    <row r="18" spans="4:15" ht="12.75">
      <c r="D18" s="308" t="s">
        <v>317</v>
      </c>
      <c r="K18" s="277"/>
      <c r="M18" s="28"/>
      <c r="N18" s="32"/>
      <c r="O18" s="33"/>
    </row>
    <row r="19" spans="4:15" ht="12.75">
      <c r="D19" s="276" t="s">
        <v>132</v>
      </c>
      <c r="K19" s="277"/>
      <c r="M19" s="28"/>
      <c r="N19" s="32"/>
      <c r="O19" s="33"/>
    </row>
    <row r="20" spans="4:15" ht="12.75">
      <c r="D20" s="276" t="s">
        <v>133</v>
      </c>
      <c r="K20" s="277"/>
      <c r="M20" s="28"/>
      <c r="N20" s="32"/>
      <c r="O20" s="33"/>
    </row>
    <row r="21" spans="4:15" ht="12.75">
      <c r="D21" s="276" t="s">
        <v>135</v>
      </c>
      <c r="K21" s="279"/>
      <c r="M21" s="28"/>
      <c r="N21" s="32"/>
      <c r="O21" s="33"/>
    </row>
    <row r="22" spans="4:15" ht="12.75">
      <c r="D22" s="276" t="s">
        <v>250</v>
      </c>
      <c r="K22" s="277"/>
      <c r="M22" s="28"/>
      <c r="N22" s="32"/>
      <c r="O22" s="33"/>
    </row>
    <row r="23" spans="4:15" ht="12.75">
      <c r="D23" s="276" t="s">
        <v>134</v>
      </c>
      <c r="K23" s="279"/>
      <c r="M23" s="28"/>
      <c r="N23" s="32"/>
      <c r="O23" s="33"/>
    </row>
    <row r="24" spans="4:15" ht="12.75">
      <c r="D24" s="276" t="s">
        <v>251</v>
      </c>
      <c r="E24" s="25"/>
      <c r="F24" s="25"/>
      <c r="G24" s="25"/>
      <c r="H24" s="25"/>
      <c r="K24" s="277"/>
      <c r="M24" s="1"/>
      <c r="O24" s="7"/>
    </row>
    <row r="25" spans="4:15" ht="3.75" customHeight="1" thickBot="1">
      <c r="D25" s="276"/>
      <c r="E25" s="25"/>
      <c r="F25" s="25"/>
      <c r="G25" s="25"/>
      <c r="H25" s="25"/>
      <c r="K25" s="301"/>
      <c r="M25" s="1"/>
      <c r="O25" s="7"/>
    </row>
    <row r="26" spans="4:15" ht="12.75" customHeight="1" thickTop="1">
      <c r="D26" s="276"/>
      <c r="E26" s="25"/>
      <c r="F26" s="348"/>
      <c r="G26" s="349" t="s">
        <v>47</v>
      </c>
      <c r="H26" s="350"/>
      <c r="I26" s="351"/>
      <c r="J26" s="352"/>
      <c r="K26" s="354">
        <f>SUM(K17:K20,K22,K24)</f>
        <v>0</v>
      </c>
      <c r="M26" s="1"/>
      <c r="O26" s="7"/>
    </row>
    <row r="27" spans="4:15" ht="12.75">
      <c r="D27" s="281"/>
      <c r="F27" s="276" t="s">
        <v>20</v>
      </c>
      <c r="H27" s="58"/>
      <c r="I27" s="581" t="s">
        <v>4</v>
      </c>
      <c r="K27" s="277">
        <f>IF(K26&lt;3,IF(K26&gt;0,1,0),0)</f>
        <v>0</v>
      </c>
      <c r="M27" s="11"/>
      <c r="N27" s="4"/>
      <c r="O27" s="12"/>
    </row>
    <row r="28" spans="4:15" ht="13.5" thickBot="1">
      <c r="D28" s="282"/>
      <c r="E28" s="283"/>
      <c r="F28" s="353" t="s">
        <v>49</v>
      </c>
      <c r="G28" s="283"/>
      <c r="H28" s="285"/>
      <c r="I28" s="591" t="s">
        <v>153</v>
      </c>
      <c r="J28" s="283"/>
      <c r="K28" s="286">
        <f>IF(K26&gt;2,1,0)</f>
        <v>0</v>
      </c>
      <c r="M28" s="19"/>
      <c r="N28" s="20"/>
      <c r="O28" s="21"/>
    </row>
    <row r="29" spans="6:15" ht="15" thickBot="1" thickTop="1">
      <c r="F29" s="25"/>
      <c r="H29" s="58"/>
      <c r="I29" s="105"/>
      <c r="M29" s="4"/>
      <c r="N29" s="4"/>
      <c r="O29" s="4"/>
    </row>
    <row r="30" spans="4:15" ht="13.5" thickBot="1">
      <c r="D30" s="192" t="s">
        <v>129</v>
      </c>
      <c r="E30" s="193"/>
      <c r="F30" s="193"/>
      <c r="G30" s="193"/>
      <c r="H30" s="194" t="s">
        <v>46</v>
      </c>
      <c r="I30" s="302"/>
      <c r="J30" s="303"/>
      <c r="K30" s="304"/>
      <c r="M30" s="51" t="s">
        <v>23</v>
      </c>
      <c r="N30" s="52"/>
      <c r="O30" s="53"/>
    </row>
    <row r="31" spans="4:15" ht="12.75">
      <c r="D31" s="197" t="s">
        <v>136</v>
      </c>
      <c r="K31" s="305"/>
      <c r="M31" s="1"/>
      <c r="O31" s="7"/>
    </row>
    <row r="32" spans="4:15" ht="12.75">
      <c r="D32" s="779" t="s">
        <v>318</v>
      </c>
      <c r="K32" s="306"/>
      <c r="M32" s="1"/>
      <c r="O32" s="7"/>
    </row>
    <row r="33" spans="4:15" ht="12.75">
      <c r="D33" s="779" t="s">
        <v>479</v>
      </c>
      <c r="K33" s="306"/>
      <c r="M33" s="1"/>
      <c r="O33" s="7"/>
    </row>
    <row r="34" spans="4:15" ht="12.75">
      <c r="D34" s="197" t="s">
        <v>137</v>
      </c>
      <c r="K34" s="306"/>
      <c r="M34" s="1"/>
      <c r="O34" s="7"/>
    </row>
    <row r="35" spans="4:15" ht="12.75">
      <c r="D35" s="197" t="s">
        <v>252</v>
      </c>
      <c r="K35" s="306"/>
      <c r="M35" s="1"/>
      <c r="O35" s="7"/>
    </row>
    <row r="36" spans="4:15" ht="12.75">
      <c r="D36" s="307" t="s">
        <v>138</v>
      </c>
      <c r="E36" s="9"/>
      <c r="F36" s="9"/>
      <c r="G36" s="9"/>
      <c r="H36" s="9"/>
      <c r="I36" s="103"/>
      <c r="J36" s="9"/>
      <c r="K36" s="306"/>
      <c r="M36" s="8"/>
      <c r="N36" s="9"/>
      <c r="O36" s="10"/>
    </row>
    <row r="37" spans="4:11" ht="4.5" customHeight="1" thickBot="1">
      <c r="D37" s="197"/>
      <c r="G37" s="3"/>
      <c r="K37" s="305"/>
    </row>
    <row r="38" spans="4:11" ht="12.75" customHeight="1">
      <c r="D38" s="197"/>
      <c r="F38" s="36"/>
      <c r="G38" s="98" t="s">
        <v>47</v>
      </c>
      <c r="H38" s="37"/>
      <c r="I38" s="104"/>
      <c r="J38" s="37"/>
      <c r="K38" s="202">
        <f>SUM(K32:K36)</f>
        <v>0</v>
      </c>
    </row>
    <row r="39" spans="4:15" ht="12.75">
      <c r="D39" s="203"/>
      <c r="F39" s="95" t="s">
        <v>20</v>
      </c>
      <c r="H39" s="58"/>
      <c r="I39" s="581" t="s">
        <v>4</v>
      </c>
      <c r="K39" s="200">
        <f>IF(K38&lt;3,IF(K38&gt;0,1,0),0)</f>
        <v>0</v>
      </c>
      <c r="M39" s="4"/>
      <c r="N39" s="4"/>
      <c r="O39" s="4"/>
    </row>
    <row r="40" spans="4:15" ht="13.5" thickBot="1">
      <c r="D40" s="204"/>
      <c r="E40" s="205"/>
      <c r="F40" s="206" t="s">
        <v>49</v>
      </c>
      <c r="G40" s="205"/>
      <c r="H40" s="207"/>
      <c r="I40" s="582" t="s">
        <v>153</v>
      </c>
      <c r="J40" s="205"/>
      <c r="K40" s="208">
        <f>IF(K38&gt;2,1,0)</f>
        <v>0</v>
      </c>
      <c r="M40" s="4"/>
      <c r="N40" s="4"/>
      <c r="O40" s="4"/>
    </row>
    <row r="41" spans="6:15" ht="25.5" customHeight="1">
      <c r="F41" s="25"/>
      <c r="H41" s="58"/>
      <c r="I41" s="105"/>
      <c r="M41" s="4"/>
      <c r="N41" s="4"/>
      <c r="O41" s="4"/>
    </row>
    <row r="42" spans="6:15" ht="28.5" customHeight="1">
      <c r="F42" s="25"/>
      <c r="H42" s="58"/>
      <c r="I42" s="105"/>
      <c r="M42" s="4"/>
      <c r="N42" s="4"/>
      <c r="O42" s="4"/>
    </row>
    <row r="43" spans="4:15" ht="12.75">
      <c r="D43" s="169" t="s">
        <v>249</v>
      </c>
      <c r="E43" s="169"/>
      <c r="F43" s="169"/>
      <c r="G43" s="169"/>
      <c r="H43" s="641"/>
      <c r="I43" s="642"/>
      <c r="M43" s="4"/>
      <c r="N43" s="4"/>
      <c r="O43" s="4"/>
    </row>
    <row r="44" spans="4:15" ht="12.75">
      <c r="D44" s="169" t="s">
        <v>253</v>
      </c>
      <c r="E44" s="169"/>
      <c r="F44" s="169"/>
      <c r="G44" s="169"/>
      <c r="H44" s="641"/>
      <c r="I44" s="642"/>
      <c r="M44" s="4"/>
      <c r="N44" s="4"/>
      <c r="O44" s="4"/>
    </row>
    <row r="45" spans="6:15" ht="13.5" thickBot="1">
      <c r="F45" s="25"/>
      <c r="H45" s="58"/>
      <c r="I45" s="105"/>
      <c r="M45" s="4"/>
      <c r="N45" s="4"/>
      <c r="O45" s="4"/>
    </row>
    <row r="46" spans="1:15" ht="12.75" customHeight="1">
      <c r="A46" s="1277" t="s">
        <v>159</v>
      </c>
      <c r="B46" s="1278"/>
      <c r="C46" s="1278"/>
      <c r="D46" s="1278"/>
      <c r="E46" s="1278"/>
      <c r="F46" s="1278"/>
      <c r="G46" s="1278"/>
      <c r="H46" s="1278"/>
      <c r="I46" s="1278"/>
      <c r="J46" s="1278"/>
      <c r="K46" s="1278"/>
      <c r="L46" s="1278"/>
      <c r="M46" s="1278"/>
      <c r="N46" s="1278"/>
      <c r="O46" s="1279"/>
    </row>
    <row r="47" spans="1:15" ht="13.5" thickBot="1">
      <c r="A47" s="1280"/>
      <c r="B47" s="1281"/>
      <c r="C47" s="1281"/>
      <c r="D47" s="1281"/>
      <c r="E47" s="1281"/>
      <c r="F47" s="1281"/>
      <c r="G47" s="1281"/>
      <c r="H47" s="1281"/>
      <c r="I47" s="1281"/>
      <c r="J47" s="1281"/>
      <c r="K47" s="1281"/>
      <c r="L47" s="1281"/>
      <c r="M47" s="1281"/>
      <c r="N47" s="1281"/>
      <c r="O47" s="1282"/>
    </row>
    <row r="48" spans="4:15" ht="12.75" customHeight="1" thickBot="1">
      <c r="D48" s="25"/>
      <c r="F48" s="25"/>
      <c r="H48" s="58"/>
      <c r="I48" s="105"/>
      <c r="M48" s="4"/>
      <c r="N48" s="4"/>
      <c r="O48" s="4"/>
    </row>
    <row r="49" spans="4:15" ht="15" thickBot="1" thickTop="1">
      <c r="D49" s="241" t="s">
        <v>44</v>
      </c>
      <c r="E49" s="242"/>
      <c r="F49" s="242"/>
      <c r="G49" s="242"/>
      <c r="H49" s="243" t="s">
        <v>46</v>
      </c>
      <c r="I49" s="287"/>
      <c r="J49" s="288"/>
      <c r="K49" s="244"/>
      <c r="M49" s="448" t="s">
        <v>23</v>
      </c>
      <c r="N49" s="449"/>
      <c r="O49" s="450"/>
    </row>
    <row r="50" spans="4:15" ht="12.75">
      <c r="D50" s="245" t="s">
        <v>114</v>
      </c>
      <c r="K50" s="289"/>
      <c r="M50" s="247"/>
      <c r="O50" s="451"/>
    </row>
    <row r="51" spans="4:15" ht="12.75">
      <c r="D51" s="245" t="s">
        <v>161</v>
      </c>
      <c r="K51" s="290"/>
      <c r="M51" s="247"/>
      <c r="O51" s="451"/>
    </row>
    <row r="52" spans="4:15" ht="12.75">
      <c r="D52" s="245" t="s">
        <v>115</v>
      </c>
      <c r="K52" s="290"/>
      <c r="M52" s="247"/>
      <c r="O52" s="451"/>
    </row>
    <row r="53" spans="4:15" ht="12.75">
      <c r="D53" s="245" t="s">
        <v>139</v>
      </c>
      <c r="K53" s="290"/>
      <c r="M53" s="247"/>
      <c r="O53" s="451"/>
    </row>
    <row r="54" spans="4:15" ht="27" customHeight="1">
      <c r="D54" s="1285" t="s">
        <v>299</v>
      </c>
      <c r="E54" s="1286"/>
      <c r="F54" s="1286"/>
      <c r="G54" s="1286"/>
      <c r="H54" s="1286"/>
      <c r="I54" s="1286"/>
      <c r="K54" s="290"/>
      <c r="M54" s="247"/>
      <c r="O54" s="451"/>
    </row>
    <row r="55" spans="4:15" ht="13.5" thickBot="1">
      <c r="D55" s="246" t="s">
        <v>322</v>
      </c>
      <c r="E55" s="9"/>
      <c r="F55" s="9"/>
      <c r="G55" s="9"/>
      <c r="H55" s="9"/>
      <c r="I55" s="103"/>
      <c r="J55" s="9"/>
      <c r="K55" s="290"/>
      <c r="M55" s="249"/>
      <c r="N55" s="250"/>
      <c r="O55" s="452"/>
    </row>
    <row r="56" spans="4:11" ht="4.5" customHeight="1" thickBot="1" thickTop="1">
      <c r="D56" s="245"/>
      <c r="K56" s="310"/>
    </row>
    <row r="57" spans="4:11" ht="13.5" thickTop="1">
      <c r="D57" s="245"/>
      <c r="F57" s="330"/>
      <c r="G57" s="331" t="s">
        <v>47</v>
      </c>
      <c r="H57" s="332"/>
      <c r="I57" s="355"/>
      <c r="J57" s="332"/>
      <c r="K57" s="333">
        <f>SUM(K51:K55)</f>
        <v>0</v>
      </c>
    </row>
    <row r="58" spans="4:12" ht="12.75">
      <c r="D58" s="245"/>
      <c r="F58" s="245" t="s">
        <v>20</v>
      </c>
      <c r="H58" s="58"/>
      <c r="I58" s="581" t="s">
        <v>4</v>
      </c>
      <c r="K58" s="292">
        <f>IF(K57&lt;3,IF(K57&gt;0,1,0),0)</f>
        <v>0</v>
      </c>
      <c r="L58" s="54"/>
    </row>
    <row r="59" spans="4:12" ht="13.5" thickBot="1">
      <c r="D59" s="293"/>
      <c r="E59" s="250"/>
      <c r="F59" s="293" t="s">
        <v>49</v>
      </c>
      <c r="G59" s="250"/>
      <c r="H59" s="252"/>
      <c r="I59" s="592" t="s">
        <v>153</v>
      </c>
      <c r="J59" s="250"/>
      <c r="K59" s="294">
        <f>IF(K57&gt;2,1,0)</f>
        <v>0</v>
      </c>
      <c r="L59" s="54"/>
    </row>
    <row r="60" spans="4:11" ht="15" thickBot="1" thickTop="1">
      <c r="D60" s="25"/>
      <c r="K60" s="55"/>
    </row>
    <row r="61" spans="4:15" ht="13.5" thickBot="1">
      <c r="D61" s="687" t="s">
        <v>295</v>
      </c>
      <c r="E61" s="688"/>
      <c r="F61" s="688"/>
      <c r="G61" s="688"/>
      <c r="H61" s="689" t="s">
        <v>46</v>
      </c>
      <c r="I61" s="690"/>
      <c r="J61" s="688"/>
      <c r="K61" s="691"/>
      <c r="M61" s="1023" t="s">
        <v>23</v>
      </c>
      <c r="N61" s="1024"/>
      <c r="O61" s="1025"/>
    </row>
    <row r="62" spans="4:15" ht="27" customHeight="1">
      <c r="D62" s="1268" t="s">
        <v>246</v>
      </c>
      <c r="E62" s="1269"/>
      <c r="F62" s="1269"/>
      <c r="G62" s="1269"/>
      <c r="H62" s="1269"/>
      <c r="I62" s="692"/>
      <c r="J62" s="711"/>
      <c r="K62" s="764">
        <v>0.07</v>
      </c>
      <c r="M62" s="1026"/>
      <c r="N62" s="313"/>
      <c r="O62" s="1027"/>
    </row>
    <row r="63" spans="4:15" ht="12.75">
      <c r="D63" s="1270" t="s">
        <v>312</v>
      </c>
      <c r="E63" s="1271"/>
      <c r="F63" s="1271"/>
      <c r="G63" s="1271"/>
      <c r="H63" s="1271"/>
      <c r="I63" s="692"/>
      <c r="J63" s="711"/>
      <c r="K63" s="764">
        <v>0.03</v>
      </c>
      <c r="M63" s="1287" t="s">
        <v>309</v>
      </c>
      <c r="N63" s="1288"/>
      <c r="O63" s="1289"/>
    </row>
    <row r="64" spans="4:15" ht="30" customHeight="1">
      <c r="D64" s="1268" t="s">
        <v>313</v>
      </c>
      <c r="E64" s="1269"/>
      <c r="F64" s="1269"/>
      <c r="G64" s="1269"/>
      <c r="H64" s="1269"/>
      <c r="I64" s="692"/>
      <c r="J64" s="711"/>
      <c r="K64" s="764">
        <v>0.03</v>
      </c>
      <c r="M64" s="1026"/>
      <c r="N64" s="313"/>
      <c r="O64" s="1027"/>
    </row>
    <row r="65" spans="4:15" ht="12.75">
      <c r="D65" s="1272" t="s">
        <v>243</v>
      </c>
      <c r="E65" s="1273"/>
      <c r="F65" s="1273"/>
      <c r="G65" s="1273"/>
      <c r="H65" s="1273"/>
      <c r="I65" s="765"/>
      <c r="J65" s="166"/>
      <c r="K65" s="766"/>
      <c r="M65" s="1026"/>
      <c r="N65" s="313"/>
      <c r="O65" s="1027"/>
    </row>
    <row r="66" spans="4:15" ht="14.25" customHeight="1">
      <c r="D66" s="1272" t="s">
        <v>244</v>
      </c>
      <c r="E66" s="1273"/>
      <c r="F66" s="1273"/>
      <c r="G66" s="1273"/>
      <c r="H66" s="1273"/>
      <c r="I66" s="765"/>
      <c r="J66" s="166"/>
      <c r="K66" s="766"/>
      <c r="M66" s="1026"/>
      <c r="N66" s="313"/>
      <c r="O66" s="1027"/>
    </row>
    <row r="67" spans="4:15" ht="25.5" customHeight="1">
      <c r="D67" s="1263" t="s">
        <v>245</v>
      </c>
      <c r="E67" s="1264"/>
      <c r="F67" s="1264"/>
      <c r="G67" s="1264"/>
      <c r="H67" s="1284"/>
      <c r="I67" s="567"/>
      <c r="J67" s="749"/>
      <c r="K67" s="767" t="s">
        <v>37</v>
      </c>
      <c r="M67" s="1026"/>
      <c r="N67" s="313"/>
      <c r="O67" s="1027"/>
    </row>
    <row r="68" spans="4:15" ht="13.5" thickBot="1">
      <c r="D68" s="682"/>
      <c r="E68" s="683"/>
      <c r="F68" s="683"/>
      <c r="G68" s="683"/>
      <c r="H68" s="683"/>
      <c r="I68" s="684"/>
      <c r="J68" s="685"/>
      <c r="K68" s="686"/>
      <c r="M68" s="1028"/>
      <c r="N68" s="1029"/>
      <c r="O68" s="1030"/>
    </row>
    <row r="69" spans="4:9" ht="13.5" thickBot="1">
      <c r="D69" s="25"/>
      <c r="F69" s="25"/>
      <c r="H69" s="60"/>
      <c r="I69" s="106"/>
    </row>
    <row r="70" spans="4:15" ht="15" thickBot="1" thickTop="1">
      <c r="D70" s="224" t="s">
        <v>298</v>
      </c>
      <c r="E70" s="225"/>
      <c r="F70" s="225"/>
      <c r="G70" s="226"/>
      <c r="H70" s="227" t="s">
        <v>46</v>
      </c>
      <c r="I70" s="228"/>
      <c r="J70" s="225"/>
      <c r="K70" s="229"/>
      <c r="L70" s="54"/>
      <c r="M70" s="1031" t="s">
        <v>23</v>
      </c>
      <c r="N70" s="1032"/>
      <c r="O70" s="1033"/>
    </row>
    <row r="71" spans="4:15" ht="15">
      <c r="D71" s="230" t="s">
        <v>254</v>
      </c>
      <c r="G71" s="25"/>
      <c r="K71" s="231"/>
      <c r="L71" s="54"/>
      <c r="M71" s="1034" t="s">
        <v>255</v>
      </c>
      <c r="N71" s="148"/>
      <c r="O71" s="1035"/>
    </row>
    <row r="72" spans="4:15" ht="13.5" thickBot="1">
      <c r="D72" s="230" t="s">
        <v>199</v>
      </c>
      <c r="G72" s="25"/>
      <c r="K72" s="1010"/>
      <c r="L72" s="54"/>
      <c r="M72" s="1034" t="s">
        <v>192</v>
      </c>
      <c r="N72" s="148"/>
      <c r="O72" s="1035"/>
    </row>
    <row r="73" spans="4:15" ht="13.5" thickTop="1">
      <c r="D73" s="1011" t="s">
        <v>117</v>
      </c>
      <c r="E73" s="343"/>
      <c r="F73" s="343"/>
      <c r="G73" s="342"/>
      <c r="H73" s="343"/>
      <c r="I73" s="344"/>
      <c r="J73" s="342"/>
      <c r="K73" s="1041"/>
      <c r="M73" s="1034" t="s">
        <v>191</v>
      </c>
      <c r="N73" s="148"/>
      <c r="O73" s="1035"/>
    </row>
    <row r="74" spans="4:15" ht="12.75">
      <c r="D74" s="230" t="s">
        <v>140</v>
      </c>
      <c r="G74" s="3"/>
      <c r="I74" s="106"/>
      <c r="J74" s="3"/>
      <c r="K74" s="311"/>
      <c r="M74" s="1036"/>
      <c r="O74" s="1037"/>
    </row>
    <row r="75" spans="4:15" ht="12.75" customHeight="1">
      <c r="D75" s="230" t="s">
        <v>45</v>
      </c>
      <c r="G75" s="3"/>
      <c r="I75" s="106"/>
      <c r="J75" s="3"/>
      <c r="K75" s="309"/>
      <c r="M75" s="1036"/>
      <c r="O75" s="1037"/>
    </row>
    <row r="76" spans="4:15" ht="13.5" thickBot="1">
      <c r="D76" s="234" t="s">
        <v>320</v>
      </c>
      <c r="E76" s="9"/>
      <c r="F76" s="9"/>
      <c r="G76" s="14"/>
      <c r="H76" s="9"/>
      <c r="I76" s="107"/>
      <c r="J76" s="14"/>
      <c r="K76" s="233"/>
      <c r="M76" s="1038"/>
      <c r="N76" s="1039"/>
      <c r="O76" s="1040"/>
    </row>
    <row r="77" spans="4:15" ht="6.75" customHeight="1" thickBot="1" thickTop="1">
      <c r="D77" s="230"/>
      <c r="G77" s="3"/>
      <c r="I77" s="106"/>
      <c r="J77" s="3"/>
      <c r="K77" s="235"/>
      <c r="M77" s="58"/>
      <c r="O77" s="34"/>
    </row>
    <row r="78" spans="4:15" ht="13.5" thickTop="1">
      <c r="D78" s="236"/>
      <c r="F78" s="341"/>
      <c r="G78" s="342" t="s">
        <v>47</v>
      </c>
      <c r="H78" s="343"/>
      <c r="I78" s="344"/>
      <c r="J78" s="342"/>
      <c r="K78" s="345">
        <f>SUM(K73,K75:K76)</f>
        <v>0</v>
      </c>
      <c r="O78" s="34"/>
    </row>
    <row r="79" spans="4:12" ht="12.75">
      <c r="D79" s="236"/>
      <c r="F79" s="230" t="s">
        <v>20</v>
      </c>
      <c r="H79" s="58"/>
      <c r="I79" s="581" t="s">
        <v>4</v>
      </c>
      <c r="K79" s="232">
        <f>IF(K78&lt;3,IF(K78&gt;0,1,0),0)</f>
        <v>0</v>
      </c>
      <c r="L79" s="54"/>
    </row>
    <row r="80" spans="4:12" ht="13.5" thickBot="1">
      <c r="D80" s="237"/>
      <c r="E80" s="238"/>
      <c r="F80" s="346" t="s">
        <v>49</v>
      </c>
      <c r="G80" s="238"/>
      <c r="H80" s="239"/>
      <c r="I80" s="593" t="s">
        <v>153</v>
      </c>
      <c r="J80" s="238"/>
      <c r="K80" s="240">
        <f>IF(K78&gt;2,1,0)</f>
        <v>0</v>
      </c>
      <c r="L80" s="54"/>
    </row>
    <row r="81" spans="4:9" ht="13.5" thickTop="1">
      <c r="D81" s="643" t="s">
        <v>319</v>
      </c>
      <c r="F81" s="25"/>
      <c r="H81" s="60"/>
      <c r="I81" s="106"/>
    </row>
    <row r="82" spans="4:9" ht="12.75">
      <c r="D82" s="643" t="s">
        <v>225</v>
      </c>
      <c r="F82" s="25"/>
      <c r="H82" s="60"/>
      <c r="I82" s="106"/>
    </row>
    <row r="83" spans="4:9" ht="12.75">
      <c r="D83" s="643" t="s">
        <v>321</v>
      </c>
      <c r="F83" s="25"/>
      <c r="H83" s="60"/>
      <c r="I83" s="106"/>
    </row>
    <row r="84" ht="13.5" thickBot="1"/>
    <row r="85" spans="1:15" ht="12.75">
      <c r="A85" s="1277" t="s">
        <v>158</v>
      </c>
      <c r="B85" s="1278"/>
      <c r="C85" s="1278"/>
      <c r="D85" s="1278"/>
      <c r="E85" s="1278"/>
      <c r="F85" s="1278"/>
      <c r="G85" s="1278"/>
      <c r="H85" s="1278"/>
      <c r="I85" s="1278"/>
      <c r="J85" s="1278"/>
      <c r="K85" s="1278"/>
      <c r="L85" s="1278"/>
      <c r="M85" s="1278"/>
      <c r="N85" s="1278"/>
      <c r="O85" s="1279"/>
    </row>
    <row r="86" spans="1:15" ht="13.5" thickBot="1">
      <c r="A86" s="1280"/>
      <c r="B86" s="1281"/>
      <c r="C86" s="1281"/>
      <c r="D86" s="1281"/>
      <c r="E86" s="1281"/>
      <c r="F86" s="1281"/>
      <c r="G86" s="1281"/>
      <c r="H86" s="1281"/>
      <c r="I86" s="1281"/>
      <c r="J86" s="1281"/>
      <c r="K86" s="1281"/>
      <c r="L86" s="1281"/>
      <c r="M86" s="1281"/>
      <c r="N86" s="1281"/>
      <c r="O86" s="1282"/>
    </row>
    <row r="91" spans="4:15" ht="12.75">
      <c r="D91" s="3"/>
      <c r="K91" s="55"/>
      <c r="M91" s="87" t="s">
        <v>162</v>
      </c>
      <c r="N91" s="76"/>
      <c r="O91" s="73"/>
    </row>
    <row r="92" spans="10:15" ht="12.75">
      <c r="J92" s="56"/>
      <c r="L92" s="54"/>
      <c r="M92" s="1"/>
      <c r="N92" s="88">
        <v>0.01</v>
      </c>
      <c r="O92" s="110">
        <f>0</f>
        <v>0</v>
      </c>
    </row>
    <row r="93" spans="8:15" ht="12.75">
      <c r="H93" s="56"/>
      <c r="I93" s="109"/>
      <c r="M93" s="1"/>
      <c r="N93" s="88">
        <v>0.03</v>
      </c>
      <c r="O93" s="89">
        <f>K27+K39+K58+I63+I64+K79+K13</f>
        <v>0</v>
      </c>
    </row>
    <row r="94" spans="8:15" ht="12.75">
      <c r="H94" s="112"/>
      <c r="M94" s="1"/>
      <c r="N94" s="88">
        <v>0.05</v>
      </c>
      <c r="O94" s="594">
        <f>K80+K59+K40+K28+K14</f>
        <v>0</v>
      </c>
    </row>
    <row r="95" spans="8:15" ht="12.75">
      <c r="H95" s="112"/>
      <c r="M95" s="1"/>
      <c r="N95" s="88">
        <v>0.07</v>
      </c>
      <c r="O95" s="594">
        <f>I62</f>
        <v>0</v>
      </c>
    </row>
    <row r="96" spans="8:15" ht="12.75">
      <c r="H96" s="113"/>
      <c r="M96" s="8"/>
      <c r="N96" s="436" t="s">
        <v>273</v>
      </c>
      <c r="O96" s="27">
        <f>I67</f>
        <v>0</v>
      </c>
    </row>
    <row r="97" spans="10:13" ht="12.75">
      <c r="J97" s="32"/>
      <c r="K97" s="92"/>
      <c r="M97" s="85"/>
    </row>
    <row r="98" ht="12.75">
      <c r="K98" s="55"/>
    </row>
    <row r="99" spans="4:15" ht="12.75">
      <c r="D99" s="184" t="s">
        <v>15</v>
      </c>
      <c r="E99" s="185"/>
      <c r="F99" s="185"/>
      <c r="G99" s="185"/>
      <c r="H99" s="186"/>
      <c r="I99" s="253"/>
      <c r="J99" s="254"/>
      <c r="K99" s="187"/>
      <c r="M99" s="257" t="s">
        <v>14</v>
      </c>
      <c r="N99" s="176"/>
      <c r="O99" s="258"/>
    </row>
    <row r="100" spans="4:15" ht="12.75">
      <c r="D100" s="188" t="s">
        <v>19</v>
      </c>
      <c r="E100" s="189"/>
      <c r="F100" s="189"/>
      <c r="G100" s="189"/>
      <c r="H100" s="190"/>
      <c r="I100" s="255"/>
      <c r="J100" s="256"/>
      <c r="K100" s="312">
        <f>IF(O104&gt;0,20,IF(O103&gt;0,7,(IF(O102&gt;0,5,IF(O101&gt;0,3,IF(O100&gt;0,1,0))))))</f>
        <v>0</v>
      </c>
      <c r="M100" s="259"/>
      <c r="N100" s="260">
        <v>0.01</v>
      </c>
      <c r="O100" s="261">
        <f>O92+BE_veaux!P63+BIEN_Ê_animal!P60</f>
        <v>0</v>
      </c>
    </row>
    <row r="101" spans="13:15" ht="12.75">
      <c r="M101" s="259"/>
      <c r="N101" s="260">
        <v>0.03</v>
      </c>
      <c r="O101" s="178">
        <f>O93+BE_veaux!P64+BIEN_Ê_animal!P61</f>
        <v>0</v>
      </c>
    </row>
    <row r="102" spans="13:15" ht="12.75">
      <c r="M102" s="259"/>
      <c r="N102" s="260">
        <v>0.05</v>
      </c>
      <c r="O102" s="179">
        <f>O94+BE_veaux!P65+BIEN_Ê_animal!P62</f>
        <v>0</v>
      </c>
    </row>
    <row r="103" spans="13:15" ht="12.75">
      <c r="M103" s="259"/>
      <c r="N103" s="260">
        <v>0.07</v>
      </c>
      <c r="O103" s="1042">
        <f>O95+BE_veaux!P66+BIEN_Ê_animal!P63</f>
        <v>0</v>
      </c>
    </row>
    <row r="104" spans="13:15" ht="12.75">
      <c r="M104" s="262"/>
      <c r="N104" s="263">
        <v>0.2</v>
      </c>
      <c r="O104" s="180">
        <f>O96+BE_veaux!P67+BIEN_Ê_animal!P64</f>
        <v>0</v>
      </c>
    </row>
    <row r="105" spans="13:15" ht="12.75">
      <c r="M105" s="181" t="s">
        <v>71</v>
      </c>
      <c r="N105" s="182"/>
      <c r="O105" s="182"/>
    </row>
  </sheetData>
  <sheetProtection/>
  <mergeCells count="11">
    <mergeCell ref="D54:I54"/>
    <mergeCell ref="M63:O63"/>
    <mergeCell ref="A1:O2"/>
    <mergeCell ref="A46:O47"/>
    <mergeCell ref="A85:O86"/>
    <mergeCell ref="D62:H62"/>
    <mergeCell ref="D63:H63"/>
    <mergeCell ref="D64:H64"/>
    <mergeCell ref="D65:H65"/>
    <mergeCell ref="D66:H66"/>
    <mergeCell ref="D67:H67"/>
  </mergeCells>
  <printOptions/>
  <pageMargins left="0.5905511811023623" right="0.5905511811023623" top="0.3937007874015748" bottom="0.3937007874015748" header="0.2362204724409449" footer="0.2362204724409449"/>
  <pageSetup horizontalDpi="600" verticalDpi="600" orientation="landscape" paperSize="9"/>
  <headerFooter alignWithMargins="0">
    <oddHeader>&amp;C&amp;8sous réserve de modif du MAA dans sa note&amp;R&amp;8infos à jour le &amp;D</oddHeader>
    <oddFooter>&amp;L&amp;"Arial Narrow,Gras"&amp;9Réalisation Chambre Régionale d'Occitanie (CRAO)&amp;C&amp;"Arial Narrow,Gras"&amp;9La responsabilité de la CRAO ne saurait être engagée.&amp;R&amp;"Arial Narrow,Gras"&amp;9Seules les informations déposées dans TéléPAC par le Ministère font foi .</oddFooter>
  </headerFooter>
  <rowBreaks count="2" manualBreakCount="2">
    <brk id="45" max="255" man="1"/>
    <brk id="84"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Atodiagnostic</dc:title>
  <dc:subject/>
  <dc:creator>Groupe Chambres d'Agriculture</dc:creator>
  <cp:keywords/>
  <dc:description/>
  <cp:lastModifiedBy>Microsoft Office User</cp:lastModifiedBy>
  <cp:lastPrinted>2023-03-27T08:36:30Z</cp:lastPrinted>
  <dcterms:created xsi:type="dcterms:W3CDTF">2005-12-09T08:18:16Z</dcterms:created>
  <dcterms:modified xsi:type="dcterms:W3CDTF">2023-03-28T09:07:06Z</dcterms:modified>
  <cp:category/>
  <cp:version/>
  <cp:contentType/>
  <cp:contentStatus/>
</cp:coreProperties>
</file>